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tabRatio="912" activeTab="0"/>
  </bookViews>
  <sheets>
    <sheet name="RESUMEN" sheetId="1" r:id="rId1"/>
    <sheet name="META 1" sheetId="2" r:id="rId2"/>
    <sheet name="META 2" sheetId="3" r:id="rId3"/>
    <sheet name="META 3a" sheetId="4" r:id="rId4"/>
    <sheet name="META 3b" sheetId="5" r:id="rId5"/>
    <sheet name="META 3c" sheetId="6" r:id="rId6"/>
    <sheet name="META 4a" sheetId="7" r:id="rId7"/>
    <sheet name="META 4b" sheetId="8" r:id="rId8"/>
    <sheet name="META 5" sheetId="9" r:id="rId9"/>
    <sheet name="META 6" sheetId="10" r:id="rId10"/>
    <sheet name="Metas Muni" sheetId="11" state="hidden" r:id="rId11"/>
    <sheet name="Hoja1" sheetId="12" state="hidden" r:id="rId12"/>
    <sheet name="Hoja2" sheetId="13" state="hidden" r:id="rId13"/>
    <sheet name="Hoja3" sheetId="14" state="hidden" r:id="rId14"/>
    <sheet name="Hoja4" sheetId="15" state="hidden" r:id="rId15"/>
    <sheet name="Hoja5" sheetId="16" state="hidden" r:id="rId16"/>
    <sheet name="Metas" sheetId="17" state="hidden" r:id="rId17"/>
    <sheet name="Hoja6" sheetId="18" state="hidden" r:id="rId18"/>
  </sheets>
  <externalReferences>
    <externalReference r:id="rId21"/>
    <externalReference r:id="rId22"/>
    <externalReference r:id="rId23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<sst xmlns="http://schemas.openxmlformats.org/spreadsheetml/2006/main" count="3139" uniqueCount="294">
  <si>
    <t>COMUNA</t>
  </si>
  <si>
    <t>ESTABLECIMIENTO</t>
  </si>
  <si>
    <t>NUMERADOR</t>
  </si>
  <si>
    <t>DENOMINADOR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</si>
  <si>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</si>
  <si>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</si>
  <si>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</si>
  <si>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</si>
  <si>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</si>
  <si>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</si>
  <si>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</si>
  <si>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</si>
  <si>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</si>
  <si>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NOVBRE</t>
  </si>
  <si>
    <t>DICBRE</t>
  </si>
  <si>
    <t>TOTAL</t>
  </si>
  <si>
    <t>A JUNIO</t>
  </si>
  <si>
    <t>TOTAL CANELA</t>
  </si>
  <si>
    <t>A DICBRE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</si>
  <si>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</si>
  <si>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</si>
  <si>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</si>
  <si>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</si>
  <si>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</si>
  <si>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</si>
  <si>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</si>
  <si>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</si>
  <si>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</si>
  <si>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</si>
  <si>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</si>
  <si>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</si>
  <si>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</si>
  <si>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</si>
  <si>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</si>
  <si>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</si>
  <si>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</si>
  <si>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</si>
  <si>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</si>
  <si>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</si>
  <si>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</si>
  <si>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</si>
  <si>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</si>
  <si>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</si>
  <si>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</si>
  <si>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</si>
  <si>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</si>
  <si>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</si>
  <si>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</si>
  <si>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</si>
  <si>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</si>
  <si>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</si>
  <si>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</si>
  <si>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</si>
  <si>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</si>
  <si>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</si>
  <si>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</si>
  <si>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</si>
  <si>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</si>
  <si>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</si>
  <si>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</si>
  <si>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</si>
  <si>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</si>
  <si>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</si>
  <si>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</si>
  <si>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</si>
  <si>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</si>
  <si>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</si>
  <si>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</si>
  <si>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</si>
  <si>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</si>
  <si>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</si>
  <si>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</si>
  <si>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</si>
  <si>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</si>
  <si>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</si>
  <si>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</si>
  <si>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</si>
  <si>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</si>
  <si>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</si>
  <si>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</si>
  <si>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</si>
  <si>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</si>
  <si>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</si>
  <si>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</si>
  <si>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</si>
  <si>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</si>
  <si>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</si>
  <si>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</si>
  <si>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</si>
  <si>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</si>
  <si>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</si>
  <si>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</si>
  <si>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</si>
  <si>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</si>
  <si>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</si>
  <si>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</si>
  <si>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</si>
  <si>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</si>
  <si>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</si>
  <si>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</si>
  <si>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</si>
  <si>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</si>
  <si>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</si>
  <si>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</si>
  <si>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</si>
  <si>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</si>
  <si>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</si>
  <si>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</si>
  <si>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</si>
  <si>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</si>
  <si>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</si>
  <si>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</si>
  <si>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</si>
  <si>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</si>
  <si>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</si>
  <si>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</si>
  <si>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</si>
  <si>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</si>
  <si>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</si>
  <si>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</si>
  <si>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</si>
  <si>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</si>
  <si>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</si>
  <si>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</si>
  <si>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</si>
  <si>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</si>
  <si>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</si>
  <si>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</si>
  <si>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</si>
  <si>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</si>
  <si>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</si>
  <si>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</si>
  <si>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</si>
  <si>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</si>
  <si>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</si>
  <si>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</si>
  <si>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</si>
  <si>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</si>
  <si>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</si>
  <si>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</si>
  <si>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</si>
  <si>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</si>
  <si>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</si>
  <si>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</si>
  <si>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</si>
  <si>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</si>
  <si>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</si>
  <si>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</si>
  <si>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</si>
  <si>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</si>
  <si>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</si>
  <si>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</si>
  <si>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</si>
  <si>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</si>
  <si>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</si>
  <si>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</si>
  <si>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</si>
  <si>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</si>
  <si>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</si>
  <si>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</si>
  <si>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</si>
  <si>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</si>
  <si>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</si>
  <si>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</si>
  <si>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</si>
  <si>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</si>
  <si>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Indicador</t>
  </si>
  <si>
    <t>Resultado</t>
  </si>
  <si>
    <t>TOTAL MUNICIPAL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</si>
  <si>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</si>
  <si>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</si>
  <si>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</si>
  <si>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</si>
  <si>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</si>
  <si>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</si>
  <si>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</si>
  <si>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</si>
  <si>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</si>
  <si>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</si>
  <si>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</si>
  <si>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</si>
  <si>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</si>
  <si>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</si>
  <si>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</si>
  <si>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</si>
  <si>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</si>
  <si>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</si>
  <si>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COQUIMBO</t>
  </si>
  <si>
    <t>CANELA</t>
  </si>
  <si>
    <t>RURAL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</si>
  <si>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</si>
  <si>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</si>
  <si>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</si>
  <si>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</si>
  <si>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</si>
  <si>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</si>
  <si>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</si>
  <si>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</si>
  <si>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</si>
  <si>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</si>
  <si>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METAS ANUALES</t>
  </si>
  <si>
    <t>META Nº1</t>
  </si>
  <si>
    <t>META Nº2</t>
  </si>
  <si>
    <t>META Nº4</t>
  </si>
  <si>
    <t>META Nº5</t>
  </si>
  <si>
    <t>META Nº6</t>
  </si>
  <si>
    <t>META Nº8</t>
  </si>
  <si>
    <t>METAS A JUNIO</t>
  </si>
  <si>
    <t>META 1: RECUPERACIÓN DEL DESARROLLO PSICOMOTOR</t>
  </si>
  <si>
    <t xml:space="preserve">Nº de Niños y Niñas de 12-23 meses con riesgo del desarrollo psicomotor recuperados </t>
  </si>
  <si>
    <t>Nº de Mujeres de 25 a 64 años inscritas validadas con PAP vigente</t>
  </si>
  <si>
    <t>META 3a: COBERTURA DE ALTA ODONTOLÓGICA TOTAL EN ADOLESCENTES DE 12 AÑOS</t>
  </si>
  <si>
    <t>N° de Adolescentes de 12 años con alta odontológica total</t>
  </si>
  <si>
    <t>META 3b: COBERTURA DE ALTA ODONTOLÓGICA EN EMBARAZADAS</t>
  </si>
  <si>
    <t>Nº de embarazadas con alta odontológica total</t>
  </si>
  <si>
    <t xml:space="preserve">Nº de embarazadas ingresadas a Programa Prenatal </t>
  </si>
  <si>
    <t>Nº de altas odontológicas totales en niños de 6 años</t>
  </si>
  <si>
    <t>Total de niños de 6 años inscritos validados</t>
  </si>
  <si>
    <t xml:space="preserve">Nº de niños y niñas que al control de salud del 6to mes recibieorn LME </t>
  </si>
  <si>
    <t xml:space="preserve">Nº de menores con control de salud del 6to mes </t>
  </si>
  <si>
    <t>Nº de Niños y Niñas de 12-23 meses diagnosticados con riesgo del desarrollo psicomotor en su primera evaluación</t>
  </si>
  <si>
    <t>Nº de personas con DM de 15 años y más bajo control con evaluación vigente de pie diabetico</t>
  </si>
  <si>
    <t>Nº de personas con DM de 15 años y más bajo control al corte</t>
  </si>
  <si>
    <t>COMBARBALÁ</t>
  </si>
  <si>
    <t>COBERTURA DE ALTA ODONTOLÓGICA TOTAL EN ADOLESCENTES DE 12 AÑOS</t>
  </si>
  <si>
    <t>COBERTURA DE ALTA ODONTOLÓGICA EN EMBARAZADAS</t>
  </si>
  <si>
    <t>COBERTURA DE ALTA ODONTOLÓGICA TOTAL EN ADOLESCENTES DE 6 AÑOS</t>
  </si>
  <si>
    <t>RECUPERACIÓN DEL DSM</t>
  </si>
  <si>
    <t>COBERTURA DEL PAP</t>
  </si>
  <si>
    <t>META Nº3a</t>
  </si>
  <si>
    <t>META Nº3b</t>
  </si>
  <si>
    <t>META Nº3c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</si>
  <si>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</si>
  <si>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</si>
  <si>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</si>
  <si>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 BAJO CONTROL DE 15 AÑOS Y MÁS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</si>
  <si>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</si>
  <si>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</si>
  <si>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</si>
  <si>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</si>
  <si>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</si>
  <si>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TOTAL LA HIGUERA</t>
  </si>
  <si>
    <t>04105-PAIHUANO</t>
  </si>
  <si>
    <t>105306-CES. PAIHUANO</t>
  </si>
  <si>
    <t>105475-P.S.R. HORCON</t>
  </si>
  <si>
    <t>105476-P.S.R. MONTE GRANDE</t>
  </si>
  <si>
    <t>105477-P.S.R. PISCO ELQUI</t>
  </si>
  <si>
    <t>TOTAL PAIHUANO</t>
  </si>
  <si>
    <t>LA HIGUERA</t>
  </si>
  <si>
    <t>PAIHUANO</t>
  </si>
  <si>
    <t>META 3c: COBERTURA DE ALTA ODONTOLÓGICA TOTAL EN NIÑOS DE 6 AÑOS</t>
  </si>
  <si>
    <t xml:space="preserve">Total de Adolescentes de 12 años inscritos validados </t>
  </si>
  <si>
    <t>MINISTERIO DE SALUD</t>
  </si>
  <si>
    <t>SERVICIO DE SALUD COQUIMBO</t>
  </si>
  <si>
    <t>SUBDIRECCION DE GESTION  ASISTENCIAL</t>
  </si>
  <si>
    <t>SUBDEPTO DE ESTADÍSTICA Y GESTIÓN DE LA INFORMACIÓN</t>
  </si>
  <si>
    <t>METAS SANITARIAS LEY 19.813</t>
  </si>
  <si>
    <t>Recuperación del Desarrollo Psicomotor</t>
  </si>
  <si>
    <t>Cobertura de Papanicolau</t>
  </si>
  <si>
    <t>Cobertura de Alta Odontológica Total en Adolescentes de 12 años</t>
  </si>
  <si>
    <t>Cobertura de Alta Odontológica en Embarazadas</t>
  </si>
  <si>
    <t>Cobertura de Alta Odontológica Total en Niños de 6 años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</si>
  <si>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</si>
  <si>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</si>
  <si>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</si>
  <si>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DM2 bajo control de 15 años y más</t>
  </si>
  <si>
    <t>N/A</t>
  </si>
  <si>
    <t>200273-CECOF PUNTA MIRA</t>
  </si>
  <si>
    <t>200258-CECOF LOS COPIHUES</t>
  </si>
  <si>
    <t>*Según O.T. Metas Ley 19.813. DIVAP-MINSAL 31/09/2016</t>
  </si>
  <si>
    <t>META Nº4b</t>
  </si>
  <si>
    <t>META Nº4a</t>
  </si>
  <si>
    <t>META 6: COBERTURA DE LACTANCIA MATERNA EXCLUSIVA (LME) EN MENORES DE 6 MESES DE VIDA</t>
  </si>
  <si>
    <t>META 4b : EVALUACIÓN ANUAL DE LOS PIES EN PERSONAS CON DM BAJO CONTROL DE 15 AÑOS Y MÁS</t>
  </si>
  <si>
    <t>META 4a: COBERTURA EFECTIVA DE DM2 EN PERSONAS DE 15 Y MÁS AÑOS</t>
  </si>
  <si>
    <t>Nº de personas hipertensas que cumplen Metas de Compensación definidas</t>
  </si>
  <si>
    <t>Nº de personas hipertensas de 15 a 79 años con PA&lt; 140/90 mm Hg</t>
  </si>
  <si>
    <t>Nº de personas hipertensas de 80 y más años con PA&lt; 150/90 mm Hg</t>
  </si>
  <si>
    <t>Nº de Hipertensos de 15 y más, esperados según prevalencia</t>
  </si>
  <si>
    <t>META 5: COBERTURA EFECTIVA DE TTO HTA EN PERSONAS DE 15 Y MÁS AÑOS</t>
  </si>
  <si>
    <t>Nº de personas con DM2 que cumplen Metas de Compensación definidas</t>
  </si>
  <si>
    <t>Nº de personas con DM 2 de 15 a 79 años con Hb A1c bajo 7%</t>
  </si>
  <si>
    <t>Nº de personas con DM 2 de 80 y más años con  Hb A1c bajo 8%</t>
  </si>
  <si>
    <t>OCTUBRE</t>
  </si>
  <si>
    <t>200367-CECOF COLONIA LIMARÍ</t>
  </si>
  <si>
    <t>200402-CECOF ARCOS DE PINAMAR</t>
  </si>
  <si>
    <t xml:space="preserve">CORTE A </t>
  </si>
  <si>
    <t>RESUMEN DE CUMPLIMIENTO DE METAS A DICIEMBRE 2018</t>
  </si>
  <si>
    <t>Nº de Mujeres de 25 a 64 años inscritas validadas con PAP vigente a Junio 2017*</t>
  </si>
  <si>
    <t>Nº de mujeres comprometidas como disminución de cierre de brecha de vigencia de PAP a Junio 2017*</t>
  </si>
  <si>
    <t>Detección Precoz del Cáncer de Cuello Uterino</t>
  </si>
  <si>
    <t>Cobertura Egresos Odontológicos en Niños y Niñas de 6 Años</t>
  </si>
  <si>
    <t>META 2 : DETECCIÓN PRECOZ DEL CÁNCER DE CUELLO UTERINO</t>
  </si>
  <si>
    <t>200366-CESFAM URBANO II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</si>
</sst>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10"/>
      <name val="Verdana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8"/>
      <color indexed="26"/>
      <name val="Verdana"/>
      <family val="2"/>
    </font>
    <font>
      <b/>
      <sz val="10"/>
      <color indexed="43"/>
      <name val="Verdana"/>
      <family val="2"/>
    </font>
    <font>
      <sz val="14"/>
      <color indexed="2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8"/>
      <color theme="2"/>
      <name val="Verdana"/>
      <family val="2"/>
    </font>
    <font>
      <b/>
      <sz val="10"/>
      <color theme="2" tint="-0.09996999800205231"/>
      <name val="Verdana"/>
      <family val="2"/>
    </font>
    <font>
      <sz val="14"/>
      <color theme="2"/>
      <name val="Verdana"/>
      <family val="2"/>
    </font>
    <font>
      <b/>
      <sz val="10"/>
      <color theme="0"/>
      <name val="Trebuchet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EADC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/>
      <top/>
      <bottom/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rgb="FFEBEBEB"/>
      </left>
      <right/>
      <top/>
      <bottom/>
    </border>
    <border>
      <left style="medium">
        <color indexed="9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/>
      <top/>
      <bottom style="medium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/>
    </border>
    <border>
      <left>
        <color indexed="63"/>
      </left>
      <right style="thick">
        <color indexed="9"/>
      </right>
      <top/>
      <bottom/>
    </border>
    <border>
      <left>
        <color indexed="6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/>
      <right/>
      <top style="medium">
        <color indexed="9"/>
      </top>
      <bottom/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/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ck">
        <color indexed="9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/>
      <bottom/>
    </border>
    <border>
      <left>
        <color indexed="63"/>
      </left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>
        <color indexed="63"/>
      </left>
      <right style="thick">
        <color theme="0"/>
      </right>
      <top/>
      <bottom style="thick">
        <color theme="0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72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9" fontId="13" fillId="34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12" fillId="35" borderId="14" xfId="56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12" fillId="35" borderId="14" xfId="57" applyFont="1" applyFill="1" applyBorder="1" applyAlignment="1" applyProtection="1">
      <alignment vertical="center"/>
      <protection/>
    </xf>
    <xf numFmtId="10" fontId="0" fillId="0" borderId="0" xfId="0" applyNumberFormat="1" applyAlignment="1">
      <alignment horizontal="left" indent="1"/>
    </xf>
    <xf numFmtId="43" fontId="12" fillId="34" borderId="14" xfId="51" applyFont="1" applyFill="1" applyBorder="1" applyAlignment="1">
      <alignment horizontal="center" vertical="center" wrapText="1"/>
    </xf>
    <xf numFmtId="172" fontId="1" fillId="0" borderId="0" xfId="49" applyNumberFormat="1" applyFont="1" applyAlignment="1">
      <alignment/>
    </xf>
    <xf numFmtId="10" fontId="3" fillId="0" borderId="14" xfId="60" applyNumberFormat="1" applyFont="1" applyBorder="1" applyAlignment="1" applyProtection="1">
      <alignment horizontal="center"/>
      <protection/>
    </xf>
    <xf numFmtId="1" fontId="1" fillId="0" borderId="0" xfId="49" applyNumberFormat="1" applyFont="1" applyAlignment="1">
      <alignment/>
    </xf>
    <xf numFmtId="1" fontId="0" fillId="0" borderId="0" xfId="0" applyNumberFormat="1" applyAlignment="1">
      <alignment/>
    </xf>
    <xf numFmtId="174" fontId="1" fillId="0" borderId="0" xfId="49" applyNumberFormat="1" applyFont="1" applyAlignment="1">
      <alignment/>
    </xf>
    <xf numFmtId="10" fontId="1" fillId="0" borderId="0" xfId="60" applyNumberFormat="1" applyFont="1" applyAlignment="1">
      <alignment/>
    </xf>
    <xf numFmtId="10" fontId="0" fillId="0" borderId="0" xfId="0" applyNumberFormat="1" applyAlignment="1">
      <alignment/>
    </xf>
    <xf numFmtId="180" fontId="1" fillId="0" borderId="0" xfId="49" applyNumberFormat="1" applyFont="1" applyAlignment="1">
      <alignment/>
    </xf>
    <xf numFmtId="10" fontId="1" fillId="0" borderId="0" xfId="60" applyNumberFormat="1" applyFont="1" applyFill="1" applyAlignment="1">
      <alignment/>
    </xf>
    <xf numFmtId="181" fontId="0" fillId="0" borderId="0" xfId="0" applyNumberFormat="1" applyAlignment="1">
      <alignment/>
    </xf>
    <xf numFmtId="182" fontId="15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5" fontId="1" fillId="0" borderId="0" xfId="49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14" fillId="36" borderId="0" xfId="60" applyNumberFormat="1" applyFont="1" applyFill="1" applyBorder="1" applyAlignment="1">
      <alignment horizontal="left" wrapText="1"/>
    </xf>
    <xf numFmtId="10" fontId="11" fillId="36" borderId="0" xfId="60" applyNumberFormat="1" applyFont="1" applyFill="1" applyBorder="1" applyAlignment="1">
      <alignment horizontal="left" wrapText="1"/>
    </xf>
    <xf numFmtId="0" fontId="11" fillId="36" borderId="16" xfId="0" applyFont="1" applyFill="1" applyBorder="1" applyAlignment="1">
      <alignment horizontal="center" wrapText="1"/>
    </xf>
    <xf numFmtId="172" fontId="11" fillId="36" borderId="16" xfId="49" applyNumberFormat="1" applyFont="1" applyFill="1" applyBorder="1" applyAlignment="1">
      <alignment horizontal="center" wrapText="1"/>
    </xf>
    <xf numFmtId="174" fontId="11" fillId="36" borderId="16" xfId="49" applyNumberFormat="1" applyFont="1" applyFill="1" applyBorder="1" applyAlignment="1">
      <alignment horizontal="center" wrapText="1"/>
    </xf>
    <xf numFmtId="172" fontId="9" fillId="36" borderId="0" xfId="49" applyNumberFormat="1" applyFont="1" applyFill="1" applyAlignment="1">
      <alignment/>
    </xf>
    <xf numFmtId="1" fontId="9" fillId="36" borderId="0" xfId="49" applyNumberFormat="1" applyFont="1" applyFill="1" applyAlignment="1">
      <alignment/>
    </xf>
    <xf numFmtId="1" fontId="11" fillId="36" borderId="16" xfId="49" applyNumberFormat="1" applyFont="1" applyFill="1" applyBorder="1" applyAlignment="1">
      <alignment horizontal="center" wrapText="1"/>
    </xf>
    <xf numFmtId="1" fontId="11" fillId="36" borderId="17" xfId="49" applyNumberFormat="1" applyFont="1" applyFill="1" applyBorder="1" applyAlignment="1">
      <alignment horizontal="center" wrapText="1"/>
    </xf>
    <xf numFmtId="172" fontId="11" fillId="36" borderId="16" xfId="0" applyNumberFormat="1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wrapText="1"/>
    </xf>
    <xf numFmtId="172" fontId="10" fillId="36" borderId="16" xfId="49" applyNumberFormat="1" applyFont="1" applyFill="1" applyBorder="1" applyAlignment="1">
      <alignment horizontal="center" wrapText="1"/>
    </xf>
    <xf numFmtId="0" fontId="68" fillId="0" borderId="0" xfId="0" applyNumberFormat="1" applyFont="1" applyAlignment="1">
      <alignment/>
    </xf>
    <xf numFmtId="0" fontId="68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68" fillId="0" borderId="0" xfId="0" applyFont="1" applyAlignment="1">
      <alignment horizontal="left" indent="1"/>
    </xf>
    <xf numFmtId="0" fontId="68" fillId="0" borderId="0" xfId="0" applyFont="1" applyAlignment="1">
      <alignment/>
    </xf>
    <xf numFmtId="49" fontId="68" fillId="0" borderId="18" xfId="0" applyNumberFormat="1" applyFont="1" applyFill="1" applyBorder="1" applyAlignment="1">
      <alignment horizontal="left" wrapText="1"/>
    </xf>
    <xf numFmtId="0" fontId="68" fillId="36" borderId="18" xfId="0" applyFont="1" applyFill="1" applyBorder="1" applyAlignment="1">
      <alignment horizontal="center" wrapText="1"/>
    </xf>
    <xf numFmtId="10" fontId="69" fillId="36" borderId="0" xfId="60" applyNumberFormat="1" applyFont="1" applyFill="1" applyBorder="1" applyAlignment="1">
      <alignment horizontal="left" wrapText="1"/>
    </xf>
    <xf numFmtId="172" fontId="69" fillId="36" borderId="19" xfId="0" applyNumberFormat="1" applyFont="1" applyFill="1" applyBorder="1" applyAlignment="1">
      <alignment horizontal="left" wrapText="1"/>
    </xf>
    <xf numFmtId="0" fontId="69" fillId="36" borderId="18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72" fontId="68" fillId="36" borderId="18" xfId="0" applyNumberFormat="1" applyFont="1" applyFill="1" applyBorder="1" applyAlignment="1">
      <alignment horizontal="center" wrapText="1"/>
    </xf>
    <xf numFmtId="1" fontId="11" fillId="36" borderId="0" xfId="49" applyNumberFormat="1" applyFont="1" applyFill="1" applyBorder="1" applyAlignment="1">
      <alignment horizontal="center" wrapText="1"/>
    </xf>
    <xf numFmtId="0" fontId="70" fillId="38" borderId="10" xfId="0" applyFont="1" applyFill="1" applyBorder="1" applyAlignment="1" applyProtection="1">
      <alignment/>
      <protection/>
    </xf>
    <xf numFmtId="0" fontId="70" fillId="38" borderId="11" xfId="0" applyFont="1" applyFill="1" applyBorder="1" applyAlignment="1" applyProtection="1">
      <alignment vertical="center"/>
      <protection/>
    </xf>
    <xf numFmtId="0" fontId="70" fillId="38" borderId="11" xfId="0" applyFont="1" applyFill="1" applyBorder="1" applyAlignment="1" applyProtection="1">
      <alignment vertical="center" wrapText="1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>
      <alignment horizontal="center" vertical="center" wrapText="1"/>
    </xf>
    <xf numFmtId="43" fontId="12" fillId="6" borderId="14" xfId="51" applyFont="1" applyFill="1" applyBorder="1" applyAlignment="1">
      <alignment horizontal="center" vertical="center" wrapText="1"/>
    </xf>
    <xf numFmtId="0" fontId="70" fillId="38" borderId="15" xfId="0" applyFont="1" applyFill="1" applyBorder="1" applyAlignment="1" applyProtection="1">
      <alignment vertical="center"/>
      <protection/>
    </xf>
    <xf numFmtId="0" fontId="70" fillId="38" borderId="15" xfId="0" applyFont="1" applyFill="1" applyBorder="1" applyAlignment="1" applyProtection="1">
      <alignment vertical="center" wrapText="1"/>
      <protection/>
    </xf>
    <xf numFmtId="9" fontId="71" fillId="6" borderId="14" xfId="0" applyNumberFormat="1" applyFont="1" applyFill="1" applyBorder="1" applyAlignment="1">
      <alignment horizontal="center" vertical="center" wrapText="1"/>
    </xf>
    <xf numFmtId="9" fontId="72" fillId="6" borderId="14" xfId="0" applyNumberFormat="1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/>
    </xf>
    <xf numFmtId="0" fontId="12" fillId="37" borderId="14" xfId="56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0" fontId="12" fillId="37" borderId="14" xfId="57" applyFont="1" applyFill="1" applyBorder="1" applyAlignment="1" applyProtection="1">
      <alignment vertical="center"/>
      <protection/>
    </xf>
    <xf numFmtId="0" fontId="12" fillId="35" borderId="14" xfId="57" applyFont="1" applyFill="1" applyBorder="1" applyAlignment="1" applyProtection="1">
      <alignment vertical="center"/>
      <protection/>
    </xf>
    <xf numFmtId="0" fontId="12" fillId="17" borderId="14" xfId="0" applyFont="1" applyFill="1" applyBorder="1" applyAlignment="1" applyProtection="1">
      <alignment vertical="center"/>
      <protection/>
    </xf>
    <xf numFmtId="0" fontId="12" fillId="17" borderId="14" xfId="56" applyFont="1" applyFill="1" applyBorder="1" applyAlignment="1" applyProtection="1">
      <alignment vertical="center"/>
      <protection/>
    </xf>
    <xf numFmtId="0" fontId="12" fillId="17" borderId="14" xfId="57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/>
      <protection/>
    </xf>
    <xf numFmtId="172" fontId="67" fillId="0" borderId="0" xfId="0" applyNumberFormat="1" applyFont="1" applyAlignment="1">
      <alignment/>
    </xf>
    <xf numFmtId="10" fontId="73" fillId="0" borderId="0" xfId="0" applyNumberFormat="1" applyFont="1" applyAlignment="1">
      <alignment horizontal="center"/>
    </xf>
    <xf numFmtId="10" fontId="73" fillId="0" borderId="0" xfId="0" applyNumberFormat="1" applyFont="1" applyAlignment="1">
      <alignment horizontal="left" indent="1"/>
    </xf>
    <xf numFmtId="10" fontId="73" fillId="0" borderId="0" xfId="0" applyNumberFormat="1" applyFont="1" applyFill="1" applyAlignment="1">
      <alignment horizontal="center"/>
    </xf>
    <xf numFmtId="172" fontId="11" fillId="36" borderId="20" xfId="49" applyNumberFormat="1" applyFont="1" applyFill="1" applyBorder="1" applyAlignment="1">
      <alignment horizontal="center" wrapText="1"/>
    </xf>
    <xf numFmtId="10" fontId="3" fillId="39" borderId="14" xfId="60" applyNumberFormat="1" applyFont="1" applyFill="1" applyBorder="1" applyAlignment="1" applyProtection="1">
      <alignment horizontal="center"/>
      <protection/>
    </xf>
    <xf numFmtId="17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72" fontId="1" fillId="37" borderId="0" xfId="49" applyNumberFormat="1" applyFont="1" applyFill="1" applyAlignment="1">
      <alignment/>
    </xf>
    <xf numFmtId="9" fontId="0" fillId="37" borderId="0" xfId="60" applyFont="1" applyFill="1" applyAlignment="1">
      <alignment/>
    </xf>
    <xf numFmtId="0" fontId="74" fillId="37" borderId="0" xfId="0" applyFont="1" applyFill="1" applyAlignment="1">
      <alignment/>
    </xf>
    <xf numFmtId="10" fontId="75" fillId="3" borderId="14" xfId="0" applyNumberFormat="1" applyFont="1" applyFill="1" applyBorder="1" applyAlignment="1">
      <alignment horizontal="center"/>
    </xf>
    <xf numFmtId="10" fontId="75" fillId="40" borderId="14" xfId="0" applyNumberFormat="1" applyFont="1" applyFill="1" applyBorder="1" applyAlignment="1">
      <alignment horizontal="center"/>
    </xf>
    <xf numFmtId="0" fontId="76" fillId="24" borderId="21" xfId="0" applyFont="1" applyFill="1" applyBorder="1" applyAlignment="1">
      <alignment vertical="center" wrapText="1"/>
    </xf>
    <xf numFmtId="172" fontId="10" fillId="36" borderId="16" xfId="51" applyNumberFormat="1" applyFont="1" applyFill="1" applyBorder="1" applyAlignment="1">
      <alignment horizontal="center" wrapText="1"/>
    </xf>
    <xf numFmtId="172" fontId="11" fillId="36" borderId="16" xfId="51" applyNumberFormat="1" applyFont="1" applyFill="1" applyBorder="1" applyAlignment="1">
      <alignment horizontal="center" wrapText="1"/>
    </xf>
    <xf numFmtId="172" fontId="1" fillId="0" borderId="0" xfId="51" applyNumberFormat="1" applyFont="1" applyAlignment="1">
      <alignment/>
    </xf>
    <xf numFmtId="172" fontId="1" fillId="37" borderId="0" xfId="51" applyNumberFormat="1" applyFont="1" applyFill="1" applyAlignment="1">
      <alignment/>
    </xf>
    <xf numFmtId="9" fontId="1" fillId="37" borderId="0" xfId="61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172" fontId="68" fillId="0" borderId="0" xfId="49" applyNumberFormat="1" applyFont="1" applyFill="1" applyAlignment="1">
      <alignment horizontal="right"/>
    </xf>
    <xf numFmtId="172" fontId="1" fillId="0" borderId="0" xfId="51" applyNumberFormat="1" applyFont="1" applyFill="1" applyAlignment="1">
      <alignment/>
    </xf>
    <xf numFmtId="10" fontId="14" fillId="36" borderId="0" xfId="61" applyNumberFormat="1" applyFont="1" applyFill="1" applyBorder="1" applyAlignment="1">
      <alignment horizontal="left" wrapText="1"/>
    </xf>
    <xf numFmtId="10" fontId="11" fillId="36" borderId="0" xfId="61" applyNumberFormat="1" applyFont="1" applyFill="1" applyBorder="1" applyAlignment="1">
      <alignment horizontal="left" wrapText="1"/>
    </xf>
    <xf numFmtId="174" fontId="11" fillId="36" borderId="16" xfId="51" applyNumberFormat="1" applyFont="1" applyFill="1" applyBorder="1" applyAlignment="1">
      <alignment horizontal="center" wrapText="1"/>
    </xf>
    <xf numFmtId="10" fontId="1" fillId="0" borderId="0" xfId="61" applyNumberFormat="1" applyFont="1" applyAlignment="1">
      <alignment/>
    </xf>
    <xf numFmtId="172" fontId="68" fillId="37" borderId="0" xfId="49" applyNumberFormat="1" applyFont="1" applyFill="1" applyAlignment="1">
      <alignment horizontal="right"/>
    </xf>
    <xf numFmtId="10" fontId="75" fillId="0" borderId="14" xfId="0" applyNumberFormat="1" applyFont="1" applyFill="1" applyBorder="1" applyAlignment="1">
      <alignment horizontal="center"/>
    </xf>
    <xf numFmtId="10" fontId="75" fillId="41" borderId="14" xfId="0" applyNumberFormat="1" applyFont="1" applyFill="1" applyBorder="1" applyAlignment="1">
      <alignment horizontal="center"/>
    </xf>
    <xf numFmtId="172" fontId="67" fillId="0" borderId="0" xfId="49" applyNumberFormat="1" applyFont="1" applyAlignment="1">
      <alignment/>
    </xf>
    <xf numFmtId="172" fontId="68" fillId="42" borderId="18" xfId="0" applyNumberFormat="1" applyFont="1" applyFill="1" applyBorder="1" applyAlignment="1">
      <alignment horizontal="center" wrapText="1"/>
    </xf>
    <xf numFmtId="172" fontId="77" fillId="0" borderId="0" xfId="49" applyNumberFormat="1" applyFont="1" applyAlignment="1">
      <alignment/>
    </xf>
    <xf numFmtId="172" fontId="69" fillId="36" borderId="18" xfId="49" applyNumberFormat="1" applyFont="1" applyFill="1" applyBorder="1" applyAlignment="1">
      <alignment horizontal="center" wrapText="1"/>
    </xf>
    <xf numFmtId="172" fontId="68" fillId="36" borderId="23" xfId="0" applyNumberFormat="1" applyFont="1" applyFill="1" applyBorder="1" applyAlignment="1">
      <alignment horizontal="center" wrapText="1"/>
    </xf>
    <xf numFmtId="172" fontId="68" fillId="42" borderId="23" xfId="0" applyNumberFormat="1" applyFont="1" applyFill="1" applyBorder="1" applyAlignment="1">
      <alignment horizontal="center" wrapText="1"/>
    </xf>
    <xf numFmtId="172" fontId="68" fillId="36" borderId="18" xfId="49" applyNumberFormat="1" applyFont="1" applyFill="1" applyBorder="1" applyAlignment="1">
      <alignment horizontal="center" wrapText="1"/>
    </xf>
    <xf numFmtId="172" fontId="68" fillId="42" borderId="18" xfId="49" applyNumberFormat="1" applyFont="1" applyFill="1" applyBorder="1" applyAlignment="1">
      <alignment horizontal="center" wrapText="1"/>
    </xf>
    <xf numFmtId="172" fontId="68" fillId="0" borderId="0" xfId="49" applyNumberFormat="1" applyFont="1" applyAlignment="1">
      <alignment/>
    </xf>
    <xf numFmtId="174" fontId="0" fillId="37" borderId="0" xfId="0" applyNumberFormat="1" applyFill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172" fontId="69" fillId="36" borderId="18" xfId="51" applyNumberFormat="1" applyFont="1" applyFill="1" applyBorder="1" applyAlignment="1">
      <alignment horizontal="center" wrapText="1"/>
    </xf>
    <xf numFmtId="172" fontId="9" fillId="36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6" fillId="43" borderId="0" xfId="58" applyFont="1" applyFill="1">
      <alignment/>
      <protection/>
    </xf>
    <xf numFmtId="0" fontId="50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78" fillId="43" borderId="0" xfId="0" applyFont="1" applyFill="1" applyBorder="1" applyAlignment="1">
      <alignment/>
    </xf>
    <xf numFmtId="0" fontId="79" fillId="43" borderId="21" xfId="0" applyFont="1" applyFill="1" applyBorder="1" applyAlignment="1">
      <alignment/>
    </xf>
    <xf numFmtId="0" fontId="79" fillId="43" borderId="0" xfId="0" applyFont="1" applyFill="1" applyBorder="1" applyAlignment="1">
      <alignment/>
    </xf>
    <xf numFmtId="0" fontId="79" fillId="43" borderId="24" xfId="0" applyFont="1" applyFill="1" applyBorder="1" applyAlignment="1">
      <alignment/>
    </xf>
    <xf numFmtId="0" fontId="80" fillId="43" borderId="25" xfId="0" applyFont="1" applyFill="1" applyBorder="1" applyAlignment="1" applyProtection="1">
      <alignment horizontal="center" vertical="center"/>
      <protection/>
    </xf>
    <xf numFmtId="0" fontId="76" fillId="43" borderId="14" xfId="56" applyFont="1" applyFill="1" applyBorder="1" applyAlignment="1" applyProtection="1">
      <alignment vertical="center"/>
      <protection/>
    </xf>
    <xf numFmtId="0" fontId="76" fillId="43" borderId="14" xfId="57" applyFont="1" applyFill="1" applyBorder="1" applyAlignment="1" applyProtection="1">
      <alignment vertical="center"/>
      <protection/>
    </xf>
    <xf numFmtId="0" fontId="16" fillId="43" borderId="17" xfId="0" applyFont="1" applyFill="1" applyBorder="1" applyAlignment="1">
      <alignment horizontal="center" wrapText="1"/>
    </xf>
    <xf numFmtId="0" fontId="16" fillId="43" borderId="26" xfId="0" applyFont="1" applyFill="1" applyBorder="1" applyAlignment="1">
      <alignment horizontal="center" wrapText="1"/>
    </xf>
    <xf numFmtId="0" fontId="16" fillId="43" borderId="27" xfId="0" applyFont="1" applyFill="1" applyBorder="1" applyAlignment="1">
      <alignment horizontal="center" wrapText="1"/>
    </xf>
    <xf numFmtId="172" fontId="16" fillId="43" borderId="17" xfId="51" applyNumberFormat="1" applyFont="1" applyFill="1" applyBorder="1" applyAlignment="1">
      <alignment horizontal="center" wrapText="1"/>
    </xf>
    <xf numFmtId="10" fontId="16" fillId="43" borderId="17" xfId="0" applyNumberFormat="1" applyFont="1" applyFill="1" applyBorder="1" applyAlignment="1">
      <alignment horizontal="center" wrapText="1"/>
    </xf>
    <xf numFmtId="172" fontId="16" fillId="43" borderId="17" xfId="49" applyNumberFormat="1" applyFont="1" applyFill="1" applyBorder="1" applyAlignment="1">
      <alignment horizontal="center" wrapText="1"/>
    </xf>
    <xf numFmtId="172" fontId="81" fillId="43" borderId="28" xfId="49" applyNumberFormat="1" applyFont="1" applyFill="1" applyBorder="1" applyAlignment="1">
      <alignment horizontal="center" wrapText="1"/>
    </xf>
    <xf numFmtId="172" fontId="81" fillId="43" borderId="29" xfId="49" applyNumberFormat="1" applyFont="1" applyFill="1" applyBorder="1" applyAlignment="1">
      <alignment horizontal="center" wrapText="1"/>
    </xf>
    <xf numFmtId="172" fontId="10" fillId="36" borderId="16" xfId="0" applyNumberFormat="1" applyFont="1" applyFill="1" applyBorder="1" applyAlignment="1">
      <alignment horizontal="center" wrapText="1"/>
    </xf>
    <xf numFmtId="0" fontId="11" fillId="36" borderId="0" xfId="60" applyNumberFormat="1" applyFont="1" applyFill="1" applyBorder="1" applyAlignment="1">
      <alignment horizontal="left" wrapText="1"/>
    </xf>
    <xf numFmtId="10" fontId="3" fillId="0" borderId="14" xfId="6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76" fillId="43" borderId="30" xfId="0" applyFont="1" applyFill="1" applyBorder="1" applyAlignment="1">
      <alignment horizontal="center" vertical="center" wrapText="1"/>
    </xf>
    <xf numFmtId="0" fontId="76" fillId="43" borderId="31" xfId="0" applyFont="1" applyFill="1" applyBorder="1" applyAlignment="1">
      <alignment horizontal="center" vertical="center" wrapText="1"/>
    </xf>
    <xf numFmtId="0" fontId="76" fillId="43" borderId="32" xfId="0" applyFont="1" applyFill="1" applyBorder="1" applyAlignment="1">
      <alignment horizontal="center" vertical="center" wrapText="1"/>
    </xf>
    <xf numFmtId="0" fontId="76" fillId="43" borderId="33" xfId="0" applyFont="1" applyFill="1" applyBorder="1" applyAlignment="1">
      <alignment horizontal="center" vertical="center" wrapText="1"/>
    </xf>
    <xf numFmtId="0" fontId="82" fillId="43" borderId="32" xfId="0" applyFont="1" applyFill="1" applyBorder="1" applyAlignment="1" applyProtection="1">
      <alignment horizontal="center" vertical="center"/>
      <protection/>
    </xf>
    <xf numFmtId="0" fontId="82" fillId="43" borderId="34" xfId="0" applyFont="1" applyFill="1" applyBorder="1" applyAlignment="1" applyProtection="1">
      <alignment horizontal="center" vertical="center"/>
      <protection/>
    </xf>
    <xf numFmtId="0" fontId="79" fillId="43" borderId="30" xfId="0" applyFont="1" applyFill="1" applyBorder="1" applyAlignment="1">
      <alignment horizontal="center"/>
    </xf>
    <xf numFmtId="0" fontId="79" fillId="43" borderId="35" xfId="0" applyFont="1" applyFill="1" applyBorder="1" applyAlignment="1">
      <alignment horizontal="center"/>
    </xf>
    <xf numFmtId="0" fontId="79" fillId="43" borderId="36" xfId="0" applyFont="1" applyFill="1" applyBorder="1" applyAlignment="1">
      <alignment horizontal="center"/>
    </xf>
    <xf numFmtId="0" fontId="79" fillId="43" borderId="21" xfId="0" applyFont="1" applyFill="1" applyBorder="1" applyAlignment="1">
      <alignment horizontal="center"/>
    </xf>
    <xf numFmtId="0" fontId="79" fillId="43" borderId="0" xfId="0" applyFont="1" applyFill="1" applyBorder="1" applyAlignment="1">
      <alignment horizontal="center"/>
    </xf>
    <xf numFmtId="0" fontId="79" fillId="43" borderId="24" xfId="0" applyFont="1" applyFill="1" applyBorder="1" applyAlignment="1">
      <alignment horizontal="center"/>
    </xf>
    <xf numFmtId="0" fontId="80" fillId="43" borderId="37" xfId="0" applyFont="1" applyFill="1" applyBorder="1" applyAlignment="1" applyProtection="1">
      <alignment horizontal="center" vertical="center"/>
      <protection/>
    </xf>
    <xf numFmtId="0" fontId="80" fillId="43" borderId="38" xfId="0" applyFont="1" applyFill="1" applyBorder="1" applyAlignment="1" applyProtection="1">
      <alignment horizontal="center" vertical="center"/>
      <protection/>
    </xf>
    <xf numFmtId="0" fontId="80" fillId="43" borderId="39" xfId="0" applyFont="1" applyFill="1" applyBorder="1" applyAlignment="1" applyProtection="1">
      <alignment horizontal="center" vertical="center"/>
      <protection/>
    </xf>
    <xf numFmtId="49" fontId="11" fillId="36" borderId="22" xfId="0" applyNumberFormat="1" applyFont="1" applyFill="1" applyBorder="1" applyAlignment="1">
      <alignment horizontal="left" wrapText="1"/>
    </xf>
    <xf numFmtId="49" fontId="11" fillId="36" borderId="0" xfId="0" applyNumberFormat="1" applyFont="1" applyFill="1" applyBorder="1" applyAlignment="1">
      <alignment horizontal="left" wrapText="1"/>
    </xf>
    <xf numFmtId="0" fontId="16" fillId="43" borderId="40" xfId="0" applyFont="1" applyFill="1" applyBorder="1" applyAlignment="1">
      <alignment horizontal="center" vertical="center" wrapText="1"/>
    </xf>
    <xf numFmtId="0" fontId="16" fillId="43" borderId="41" xfId="0" applyFont="1" applyFill="1" applyBorder="1" applyAlignment="1">
      <alignment horizontal="center" vertical="center" wrapText="1"/>
    </xf>
    <xf numFmtId="0" fontId="16" fillId="43" borderId="17" xfId="0" applyFont="1" applyFill="1" applyBorder="1" applyAlignment="1">
      <alignment horizontal="center" vertical="center" wrapText="1"/>
    </xf>
    <xf numFmtId="49" fontId="69" fillId="36" borderId="42" xfId="0" applyNumberFormat="1" applyFont="1" applyFill="1" applyBorder="1" applyAlignment="1">
      <alignment horizontal="left" wrapText="1"/>
    </xf>
    <xf numFmtId="49" fontId="69" fillId="36" borderId="0" xfId="0" applyNumberFormat="1" applyFont="1" applyFill="1" applyBorder="1" applyAlignment="1">
      <alignment horizontal="left" wrapText="1"/>
    </xf>
    <xf numFmtId="0" fontId="16" fillId="43" borderId="43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  <xf numFmtId="0" fontId="16" fillId="43" borderId="45" xfId="0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16" fillId="43" borderId="26" xfId="0" applyFont="1" applyFill="1" applyBorder="1" applyAlignment="1">
      <alignment horizontal="center" vertical="center" wrapText="1"/>
    </xf>
    <xf numFmtId="0" fontId="17" fillId="43" borderId="46" xfId="0" applyFont="1" applyFill="1" applyBorder="1" applyAlignment="1">
      <alignment horizontal="center" vertical="center" wrapText="1"/>
    </xf>
    <xf numFmtId="0" fontId="17" fillId="43" borderId="47" xfId="0" applyFont="1" applyFill="1" applyBorder="1" applyAlignment="1">
      <alignment horizontal="center" vertical="center" wrapText="1"/>
    </xf>
    <xf numFmtId="0" fontId="17" fillId="43" borderId="48" xfId="0" applyFont="1" applyFill="1" applyBorder="1" applyAlignment="1">
      <alignment horizontal="center" vertical="center" wrapText="1"/>
    </xf>
    <xf numFmtId="0" fontId="17" fillId="43" borderId="0" xfId="0" applyFont="1" applyFill="1" applyBorder="1" applyAlignment="1">
      <alignment horizontal="center" vertical="center" wrapText="1"/>
    </xf>
    <xf numFmtId="0" fontId="17" fillId="43" borderId="49" xfId="0" applyFont="1" applyFill="1" applyBorder="1" applyAlignment="1">
      <alignment horizontal="center" vertical="center" wrapText="1"/>
    </xf>
    <xf numFmtId="0" fontId="17" fillId="43" borderId="50" xfId="0" applyFont="1" applyFill="1" applyBorder="1" applyAlignment="1">
      <alignment horizontal="center" vertical="center" wrapText="1"/>
    </xf>
    <xf numFmtId="0" fontId="16" fillId="43" borderId="51" xfId="0" applyFont="1" applyFill="1" applyBorder="1" applyAlignment="1">
      <alignment horizontal="center" vertical="center" wrapText="1"/>
    </xf>
    <xf numFmtId="0" fontId="16" fillId="43" borderId="27" xfId="0" applyFont="1" applyFill="1" applyBorder="1" applyAlignment="1">
      <alignment horizontal="center" vertical="center" wrapText="1"/>
    </xf>
    <xf numFmtId="0" fontId="17" fillId="43" borderId="52" xfId="0" applyFont="1" applyFill="1" applyBorder="1" applyAlignment="1">
      <alignment horizontal="center" vertical="center" wrapText="1"/>
    </xf>
    <xf numFmtId="0" fontId="17" fillId="43" borderId="53" xfId="0" applyFont="1" applyFill="1" applyBorder="1" applyAlignment="1">
      <alignment horizontal="center" vertical="center" wrapText="1"/>
    </xf>
    <xf numFmtId="0" fontId="17" fillId="43" borderId="54" xfId="0" applyFont="1" applyFill="1" applyBorder="1" applyAlignment="1">
      <alignment horizontal="center" vertical="center" wrapText="1"/>
    </xf>
    <xf numFmtId="0" fontId="18" fillId="43" borderId="48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16" fillId="43" borderId="52" xfId="0" applyFont="1" applyFill="1" applyBorder="1" applyAlignment="1">
      <alignment horizontal="center" vertical="center" wrapText="1"/>
    </xf>
    <xf numFmtId="0" fontId="16" fillId="43" borderId="53" xfId="0" applyFont="1" applyFill="1" applyBorder="1" applyAlignment="1">
      <alignment horizontal="center" vertical="center" wrapText="1"/>
    </xf>
    <xf numFmtId="0" fontId="16" fillId="43" borderId="54" xfId="0" applyFont="1" applyFill="1" applyBorder="1" applyAlignment="1">
      <alignment horizontal="center" vertical="center" wrapText="1"/>
    </xf>
    <xf numFmtId="0" fontId="16" fillId="43" borderId="55" xfId="0" applyFont="1" applyFill="1" applyBorder="1" applyAlignment="1">
      <alignment horizontal="center" vertical="center" wrapText="1"/>
    </xf>
    <xf numFmtId="0" fontId="16" fillId="43" borderId="56" xfId="0" applyFont="1" applyFill="1" applyBorder="1" applyAlignment="1">
      <alignment horizontal="center" vertical="center" wrapText="1"/>
    </xf>
    <xf numFmtId="0" fontId="17" fillId="43" borderId="57" xfId="0" applyFont="1" applyFill="1" applyBorder="1" applyAlignment="1">
      <alignment horizontal="center" vertical="center" wrapText="1"/>
    </xf>
    <xf numFmtId="0" fontId="17" fillId="43" borderId="58" xfId="0" applyFont="1" applyFill="1" applyBorder="1" applyAlignment="1">
      <alignment horizontal="center" vertical="center" wrapText="1"/>
    </xf>
    <xf numFmtId="172" fontId="16" fillId="43" borderId="45" xfId="49" applyNumberFormat="1" applyFont="1" applyFill="1" applyBorder="1" applyAlignment="1">
      <alignment horizontal="center" vertical="center" wrapText="1"/>
    </xf>
    <xf numFmtId="172" fontId="16" fillId="43" borderId="26" xfId="49" applyNumberFormat="1" applyFont="1" applyFill="1" applyBorder="1" applyAlignment="1">
      <alignment horizontal="center" vertical="center" wrapText="1"/>
    </xf>
    <xf numFmtId="172" fontId="16" fillId="43" borderId="40" xfId="49" applyNumberFormat="1" applyFont="1" applyFill="1" applyBorder="1" applyAlignment="1">
      <alignment horizontal="center" vertical="center" wrapText="1"/>
    </xf>
    <xf numFmtId="172" fontId="16" fillId="43" borderId="17" xfId="49" applyNumberFormat="1" applyFont="1" applyFill="1" applyBorder="1" applyAlignment="1">
      <alignment horizontal="center" vertical="center" wrapText="1"/>
    </xf>
    <xf numFmtId="172" fontId="17" fillId="43" borderId="46" xfId="49" applyNumberFormat="1" applyFont="1" applyFill="1" applyBorder="1" applyAlignment="1">
      <alignment horizontal="center" vertical="center" wrapText="1"/>
    </xf>
    <xf numFmtId="172" fontId="17" fillId="43" borderId="47" xfId="49" applyNumberFormat="1" applyFont="1" applyFill="1" applyBorder="1" applyAlignment="1">
      <alignment horizontal="center" vertical="center" wrapText="1"/>
    </xf>
    <xf numFmtId="172" fontId="17" fillId="43" borderId="52" xfId="49" applyNumberFormat="1" applyFont="1" applyFill="1" applyBorder="1" applyAlignment="1">
      <alignment horizontal="center" vertical="center" wrapText="1"/>
    </xf>
    <xf numFmtId="172" fontId="17" fillId="43" borderId="48" xfId="49" applyNumberFormat="1" applyFont="1" applyFill="1" applyBorder="1" applyAlignment="1">
      <alignment horizontal="center" vertical="center" wrapText="1"/>
    </xf>
    <xf numFmtId="172" fontId="17" fillId="43" borderId="0" xfId="49" applyNumberFormat="1" applyFont="1" applyFill="1" applyBorder="1" applyAlignment="1">
      <alignment horizontal="center" vertical="center" wrapText="1"/>
    </xf>
    <xf numFmtId="172" fontId="17" fillId="43" borderId="53" xfId="49" applyNumberFormat="1" applyFont="1" applyFill="1" applyBorder="1" applyAlignment="1">
      <alignment horizontal="center" vertical="center" wrapText="1"/>
    </xf>
    <xf numFmtId="0" fontId="16" fillId="43" borderId="59" xfId="0" applyFont="1" applyFill="1" applyBorder="1" applyAlignment="1">
      <alignment horizontal="center" vertical="center" wrapText="1"/>
    </xf>
    <xf numFmtId="0" fontId="16" fillId="43" borderId="60" xfId="0" applyFont="1" applyFill="1" applyBorder="1" applyAlignment="1">
      <alignment horizontal="center" vertical="center" wrapText="1"/>
    </xf>
    <xf numFmtId="0" fontId="16" fillId="43" borderId="61" xfId="0" applyFont="1" applyFill="1" applyBorder="1" applyAlignment="1">
      <alignment horizontal="center" vertical="center" wrapText="1"/>
    </xf>
    <xf numFmtId="172" fontId="11" fillId="36" borderId="20" xfId="0" applyNumberFormat="1" applyFont="1" applyFill="1" applyBorder="1" applyAlignment="1">
      <alignment horizontal="center" wrapText="1"/>
    </xf>
    <xf numFmtId="172" fontId="11" fillId="36" borderId="62" xfId="0" applyNumberFormat="1" applyFont="1" applyFill="1" applyBorder="1" applyAlignment="1">
      <alignment horizontal="center" wrapText="1"/>
    </xf>
    <xf numFmtId="172" fontId="0" fillId="0" borderId="5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172" fontId="11" fillId="36" borderId="20" xfId="0" applyNumberFormat="1" applyFont="1" applyFill="1" applyBorder="1" applyAlignment="1">
      <alignment vertical="center" wrapText="1"/>
    </xf>
    <xf numFmtId="172" fontId="11" fillId="36" borderId="62" xfId="0" applyNumberFormat="1" applyFont="1" applyFill="1" applyBorder="1" applyAlignment="1">
      <alignment vertical="center" wrapText="1"/>
    </xf>
    <xf numFmtId="10" fontId="16" fillId="43" borderId="59" xfId="0" applyNumberFormat="1" applyFont="1" applyFill="1" applyBorder="1" applyAlignment="1">
      <alignment horizontal="center" vertical="center" wrapText="1"/>
    </xf>
    <xf numFmtId="10" fontId="16" fillId="43" borderId="60" xfId="0" applyNumberFormat="1" applyFont="1" applyFill="1" applyBorder="1" applyAlignment="1">
      <alignment horizontal="center" vertical="center" wrapText="1"/>
    </xf>
    <xf numFmtId="10" fontId="16" fillId="43" borderId="61" xfId="0" applyNumberFormat="1" applyFont="1" applyFill="1" applyBorder="1" applyAlignment="1">
      <alignment horizontal="center" vertical="center" wrapText="1"/>
    </xf>
    <xf numFmtId="0" fontId="16" fillId="43" borderId="58" xfId="0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 wrapText="1"/>
    </xf>
    <xf numFmtId="0" fontId="18" fillId="43" borderId="26" xfId="0" applyFont="1" applyFill="1" applyBorder="1" applyAlignment="1">
      <alignment horizontal="center" vertical="center" wrapText="1"/>
    </xf>
    <xf numFmtId="0" fontId="18" fillId="43" borderId="51" xfId="0" applyFont="1" applyFill="1" applyBorder="1" applyAlignment="1">
      <alignment horizontal="center" vertical="center" wrapText="1"/>
    </xf>
    <xf numFmtId="0" fontId="17" fillId="43" borderId="45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center" vertical="center" wrapText="1"/>
    </xf>
    <xf numFmtId="0" fontId="17" fillId="43" borderId="26" xfId="0" applyFont="1" applyFill="1" applyBorder="1" applyAlignment="1">
      <alignment horizontal="center" vertical="center" wrapText="1"/>
    </xf>
    <xf numFmtId="0" fontId="17" fillId="43" borderId="51" xfId="0" applyFont="1" applyFill="1" applyBorder="1" applyAlignment="1">
      <alignment horizontal="center" vertical="center" wrapText="1"/>
    </xf>
    <xf numFmtId="0" fontId="17" fillId="43" borderId="63" xfId="0" applyFont="1" applyFill="1" applyBorder="1" applyAlignment="1">
      <alignment horizontal="center" vertical="center" wrapText="1"/>
    </xf>
    <xf numFmtId="0" fontId="17" fillId="43" borderId="64" xfId="0" applyFont="1" applyFill="1" applyBorder="1" applyAlignment="1">
      <alignment horizontal="center" vertical="center" wrapText="1"/>
    </xf>
    <xf numFmtId="0" fontId="17" fillId="43" borderId="27" xfId="0" applyFont="1" applyFill="1" applyBorder="1" applyAlignment="1">
      <alignment horizontal="center" vertical="center" wrapText="1"/>
    </xf>
    <xf numFmtId="172" fontId="83" fillId="43" borderId="65" xfId="49" applyNumberFormat="1" applyFont="1" applyFill="1" applyBorder="1" applyAlignment="1">
      <alignment horizontal="center" vertical="center" wrapText="1"/>
    </xf>
    <xf numFmtId="172" fontId="83" fillId="43" borderId="66" xfId="49" applyNumberFormat="1" applyFont="1" applyFill="1" applyBorder="1" applyAlignment="1">
      <alignment horizontal="center" vertical="center" wrapText="1"/>
    </xf>
    <xf numFmtId="172" fontId="83" fillId="43" borderId="67" xfId="49" applyNumberFormat="1" applyFont="1" applyFill="1" applyBorder="1" applyAlignment="1">
      <alignment horizontal="center" vertical="center" wrapText="1"/>
    </xf>
    <xf numFmtId="172" fontId="81" fillId="43" borderId="68" xfId="49" applyNumberFormat="1" applyFont="1" applyFill="1" applyBorder="1" applyAlignment="1">
      <alignment horizontal="center" vertical="center" wrapText="1"/>
    </xf>
    <xf numFmtId="172" fontId="81" fillId="43" borderId="69" xfId="49" applyNumberFormat="1" applyFont="1" applyFill="1" applyBorder="1" applyAlignment="1">
      <alignment horizontal="center" vertical="center" wrapText="1"/>
    </xf>
    <xf numFmtId="172" fontId="81" fillId="43" borderId="70" xfId="49" applyNumberFormat="1" applyFont="1" applyFill="1" applyBorder="1" applyAlignment="1">
      <alignment horizontal="center" vertical="center" wrapText="1"/>
    </xf>
    <xf numFmtId="172" fontId="81" fillId="43" borderId="71" xfId="49" applyNumberFormat="1" applyFont="1" applyFill="1" applyBorder="1" applyAlignment="1">
      <alignment horizontal="center" vertical="center" wrapText="1"/>
    </xf>
    <xf numFmtId="0" fontId="18" fillId="43" borderId="72" xfId="0" applyFont="1" applyFill="1" applyBorder="1" applyAlignment="1">
      <alignment horizontal="center" vertical="center" wrapText="1"/>
    </xf>
    <xf numFmtId="0" fontId="18" fillId="43" borderId="73" xfId="0" applyFont="1" applyFill="1" applyBorder="1" applyAlignment="1">
      <alignment horizontal="center" vertical="center" wrapText="1"/>
    </xf>
    <xf numFmtId="172" fontId="83" fillId="43" borderId="74" xfId="49" applyNumberFormat="1" applyFont="1" applyFill="1" applyBorder="1" applyAlignment="1">
      <alignment horizontal="center" vertical="center" wrapText="1"/>
    </xf>
    <xf numFmtId="172" fontId="83" fillId="43" borderId="75" xfId="49" applyNumberFormat="1" applyFont="1" applyFill="1" applyBorder="1" applyAlignment="1">
      <alignment horizontal="center" vertical="center" wrapText="1"/>
    </xf>
    <xf numFmtId="172" fontId="83" fillId="43" borderId="76" xfId="49" applyNumberFormat="1" applyFont="1" applyFill="1" applyBorder="1" applyAlignment="1">
      <alignment horizontal="center" vertical="center" wrapText="1"/>
    </xf>
    <xf numFmtId="172" fontId="83" fillId="43" borderId="77" xfId="49" applyNumberFormat="1" applyFont="1" applyFill="1" applyBorder="1" applyAlignment="1">
      <alignment horizontal="center" vertical="center" wrapText="1"/>
    </xf>
    <xf numFmtId="172" fontId="83" fillId="43" borderId="0" xfId="49" applyNumberFormat="1" applyFont="1" applyFill="1" applyBorder="1" applyAlignment="1">
      <alignment horizontal="center" vertical="center" wrapText="1"/>
    </xf>
    <xf numFmtId="172" fontId="83" fillId="43" borderId="78" xfId="49" applyNumberFormat="1" applyFont="1" applyFill="1" applyBorder="1" applyAlignment="1">
      <alignment horizontal="center" vertical="center" wrapText="1"/>
    </xf>
    <xf numFmtId="172" fontId="83" fillId="43" borderId="79" xfId="49" applyNumberFormat="1" applyFont="1" applyFill="1" applyBorder="1" applyAlignment="1">
      <alignment horizontal="center" vertical="center" wrapText="1"/>
    </xf>
    <xf numFmtId="172" fontId="83" fillId="43" borderId="73" xfId="49" applyNumberFormat="1" applyFont="1" applyFill="1" applyBorder="1" applyAlignment="1">
      <alignment horizontal="center" vertical="center" wrapText="1"/>
    </xf>
    <xf numFmtId="172" fontId="83" fillId="43" borderId="80" xfId="49" applyNumberFormat="1" applyFont="1" applyFill="1" applyBorder="1" applyAlignment="1">
      <alignment horizontal="center" vertical="center" wrapText="1"/>
    </xf>
    <xf numFmtId="172" fontId="81" fillId="43" borderId="66" xfId="49" applyNumberFormat="1" applyFont="1" applyFill="1" applyBorder="1" applyAlignment="1">
      <alignment horizontal="center" vertical="center" wrapText="1"/>
    </xf>
    <xf numFmtId="172" fontId="81" fillId="43" borderId="67" xfId="49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0" fontId="16" fillId="43" borderId="81" xfId="0" applyFont="1" applyFill="1" applyBorder="1" applyAlignment="1">
      <alignment horizontal="center" vertical="center" wrapText="1"/>
    </xf>
    <xf numFmtId="0" fontId="16" fillId="43" borderId="62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 vertical="center" wrapText="1"/>
    </xf>
    <xf numFmtId="0" fontId="84" fillId="38" borderId="11" xfId="0" applyFont="1" applyFill="1" applyBorder="1" applyAlignment="1">
      <alignment horizontal="center" vertical="center" wrapText="1"/>
    </xf>
    <xf numFmtId="0" fontId="84" fillId="38" borderId="15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 vertical="center" textRotation="90" wrapText="1"/>
    </xf>
    <xf numFmtId="0" fontId="84" fillId="38" borderId="11" xfId="0" applyFont="1" applyFill="1" applyBorder="1" applyAlignment="1">
      <alignment horizontal="center" vertical="center" textRotation="90" wrapText="1"/>
    </xf>
    <xf numFmtId="0" fontId="84" fillId="38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82" xfId="0" applyFont="1" applyFill="1" applyBorder="1" applyAlignment="1" applyProtection="1">
      <alignment horizontal="center"/>
      <protection/>
    </xf>
    <xf numFmtId="0" fontId="4" fillId="38" borderId="83" xfId="0" applyFont="1" applyFill="1" applyBorder="1" applyAlignment="1" applyProtection="1">
      <alignment horizontal="center" vertical="center"/>
      <protection/>
    </xf>
    <xf numFmtId="0" fontId="4" fillId="38" borderId="84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Millares 6" xfId="52"/>
    <cellStyle name="Currency" xfId="53"/>
    <cellStyle name="Currency [0]" xfId="54"/>
    <cellStyle name="Neutral" xfId="55"/>
    <cellStyle name="Normal_Actividad general_Actividad general" xfId="56"/>
    <cellStyle name="Normal_Actividad general_PLANILLA PARA EVALUAR IAAPS 2010_catastrofe ofici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95"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/>
        <i val="0"/>
        <color theme="5"/>
      </font>
      <fill>
        <patternFill>
          <bgColor theme="5" tint="0.7999799847602844"/>
        </patternFill>
      </fill>
    </dxf>
    <dxf>
      <font>
        <b/>
        <i val="0"/>
        <color theme="5"/>
      </font>
      <fill>
        <patternFill>
          <bgColor theme="5" tint="0.7999799847602844"/>
        </patternFill>
      </fill>
    </dxf>
    <dxf>
      <font>
        <b/>
        <i val="0"/>
        <color theme="5"/>
      </font>
      <fill>
        <patternFill>
          <bgColor theme="5" tint="0.7999799847602844"/>
        </patternFill>
      </fill>
      <border/>
    </dxf>
    <dxf>
      <font>
        <color rgb="FF000080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5"/>
          <c:w val="0.87425"/>
          <c:h val="0.84875"/>
        </c:manualLayout>
      </c:layout>
      <c:barChart>
        <c:barDir val="col"/>
        <c:grouping val="clustered"/>
        <c:varyColors val="0"/>
        <c:axId val="24837684"/>
        <c:axId val="22212565"/>
      </c:bar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025"/>
          <c:w val="0.017"/>
          <c:h val="0.0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114300</xdr:rowOff>
    </xdr:from>
    <xdr:to>
      <xdr:col>12</xdr:col>
      <xdr:colOff>438150</xdr:colOff>
      <xdr:row>13</xdr:row>
      <xdr:rowOff>28575</xdr:rowOff>
    </xdr:to>
    <xdr:graphicFrame>
      <xdr:nvGraphicFramePr>
        <xdr:cNvPr id="1" name="1 Gráfico"/>
        <xdr:cNvGraphicFramePr/>
      </xdr:nvGraphicFramePr>
      <xdr:xfrm>
        <a:off x="9315450" y="114300"/>
        <a:ext cx="4572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INDICADORES\METAS%20SANITARIAS\Planillas%20Mes\Metas%20Sanitarias%20a%20Agosto%202015_ACT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_REM\2018\Indicadores\Metas%20Sanitarias\Datos\03\Datos%20Metas%20Sanitarias%2003%20(27-04-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6"/>
      <sheetName val="META 1"/>
      <sheetName val="META 2"/>
      <sheetName val="META 3a"/>
      <sheetName val="META 3b"/>
      <sheetName val="META 3c"/>
      <sheetName val="META 4"/>
      <sheetName val="META 5"/>
      <sheetName val="META 6"/>
      <sheetName val="META 8"/>
      <sheetName val="Meta Corte Muni"/>
      <sheetName val="Hoja1"/>
      <sheetName val="Hoja2"/>
      <sheetName val="Hoja3"/>
      <sheetName val="Hoja4"/>
      <sheetName val="Hoja5"/>
      <sheetName val="Metas"/>
    </sheetNames>
    <sheetDataSet>
      <sheetData sheetId="1">
        <row r="25">
          <cell r="C25">
            <v>0.9129213483146067</v>
          </cell>
        </row>
        <row r="37">
          <cell r="C37">
            <v>0.8045977011494252</v>
          </cell>
        </row>
        <row r="42">
          <cell r="C42">
            <v>0</v>
          </cell>
        </row>
        <row r="58">
          <cell r="C58">
            <v>0</v>
          </cell>
        </row>
      </sheetData>
      <sheetData sheetId="2">
        <row r="25">
          <cell r="C25">
            <v>1.055461307581887</v>
          </cell>
        </row>
        <row r="37">
          <cell r="C37">
            <v>1.0421361654362562</v>
          </cell>
        </row>
        <row r="42">
          <cell r="C42">
            <v>1.054368932038835</v>
          </cell>
        </row>
        <row r="47">
          <cell r="C47">
            <v>1.165588615782665</v>
          </cell>
        </row>
        <row r="58">
          <cell r="C58">
            <v>1.7928246589186458</v>
          </cell>
        </row>
      </sheetData>
      <sheetData sheetId="3">
        <row r="25">
          <cell r="C25">
            <v>0.4452528192069844</v>
          </cell>
        </row>
        <row r="37">
          <cell r="C37">
            <v>0.651270207852194</v>
          </cell>
        </row>
        <row r="42">
          <cell r="C42">
            <v>1.0980392156862744</v>
          </cell>
        </row>
        <row r="47">
          <cell r="C47">
            <v>0.7619047619047619</v>
          </cell>
        </row>
        <row r="58">
          <cell r="C58">
            <v>0.7001862197392924</v>
          </cell>
        </row>
      </sheetData>
      <sheetData sheetId="4">
        <row r="25">
          <cell r="C25">
            <v>0.9677630824196535</v>
          </cell>
        </row>
        <row r="37">
          <cell r="C37">
            <v>1.0346984936714954</v>
          </cell>
        </row>
        <row r="42">
          <cell r="C42">
            <v>1.8250134192163179</v>
          </cell>
        </row>
        <row r="47">
          <cell r="C47">
            <v>1.0740531373657434</v>
          </cell>
        </row>
        <row r="58">
          <cell r="C58">
            <v>0.622535795808259</v>
          </cell>
        </row>
      </sheetData>
      <sheetData sheetId="5">
        <row r="25">
          <cell r="C25">
            <v>0.7879897555715313</v>
          </cell>
        </row>
        <row r="37">
          <cell r="C37">
            <v>0.7935341660543718</v>
          </cell>
        </row>
        <row r="42">
          <cell r="C42">
            <v>2.0162346163917255</v>
          </cell>
        </row>
        <row r="47">
          <cell r="C47">
            <v>0.8076923076923077</v>
          </cell>
        </row>
        <row r="58">
          <cell r="C58">
            <v>0.5903987611304685</v>
          </cell>
        </row>
      </sheetData>
      <sheetData sheetId="6">
        <row r="25">
          <cell r="C25">
            <v>0.8048564511243984</v>
          </cell>
        </row>
        <row r="37">
          <cell r="C37">
            <v>0.9744684924526502</v>
          </cell>
        </row>
        <row r="42">
          <cell r="C42">
            <v>0.2925778842327827</v>
          </cell>
        </row>
        <row r="47">
          <cell r="C47">
            <v>0.9663930909965162</v>
          </cell>
        </row>
        <row r="58">
          <cell r="C58">
            <v>1.143588683633755</v>
          </cell>
        </row>
      </sheetData>
      <sheetData sheetId="7">
        <row r="25">
          <cell r="C25">
            <v>0.8403043726359902</v>
          </cell>
        </row>
        <row r="37">
          <cell r="C37">
            <v>1.0275838843241862</v>
          </cell>
        </row>
        <row r="42">
          <cell r="C42">
            <v>0.8645094210156996</v>
          </cell>
        </row>
        <row r="47">
          <cell r="C47">
            <v>0.9809249092754605</v>
          </cell>
        </row>
        <row r="58">
          <cell r="C58">
            <v>1.3008266913374094</v>
          </cell>
        </row>
      </sheetData>
      <sheetData sheetId="8">
        <row r="25">
          <cell r="C25">
            <v>1.147984792844606</v>
          </cell>
        </row>
        <row r="37">
          <cell r="C37">
            <v>1.1838989739542225</v>
          </cell>
        </row>
        <row r="42">
          <cell r="C42">
            <v>0.15717709929663246</v>
          </cell>
        </row>
        <row r="47">
          <cell r="C47">
            <v>2.228525121555916</v>
          </cell>
        </row>
        <row r="58">
          <cell r="C58">
            <v>1.1775643012085526</v>
          </cell>
        </row>
      </sheetData>
      <sheetData sheetId="9">
        <row r="25">
          <cell r="C25">
            <v>0.4953570568194465</v>
          </cell>
        </row>
        <row r="37">
          <cell r="C37">
            <v>0.9836580744265403</v>
          </cell>
        </row>
        <row r="42">
          <cell r="C42">
            <v>0.7200649367652064</v>
          </cell>
        </row>
        <row r="47">
          <cell r="C47">
            <v>0.9130045041555539</v>
          </cell>
        </row>
        <row r="58">
          <cell r="C58">
            <v>0.8713146430070486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NUM3A"/>
      <sheetName val="NUM3B"/>
      <sheetName val="DEN3B"/>
      <sheetName val="NUM3C"/>
      <sheetName val="NUM6"/>
      <sheetName val="DEN6"/>
    </sheetNames>
    <sheetDataSet>
      <sheetData sheetId="0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13</v>
          </cell>
          <cell r="J5">
            <v>4</v>
          </cell>
          <cell r="K5">
            <v>13</v>
          </cell>
          <cell r="L5">
            <v>30</v>
          </cell>
        </row>
        <row r="6">
          <cell r="H6" t="str">
            <v>105300-CES. CARDENAL CARO</v>
          </cell>
          <cell r="I6">
            <v>2</v>
          </cell>
          <cell r="J6">
            <v>0</v>
          </cell>
          <cell r="K6">
            <v>3</v>
          </cell>
          <cell r="L6">
            <v>5</v>
          </cell>
        </row>
        <row r="7">
          <cell r="H7" t="str">
            <v>105301-CES. LAS COMPAÑIAS</v>
          </cell>
          <cell r="K7">
            <v>3</v>
          </cell>
          <cell r="L7">
            <v>3</v>
          </cell>
        </row>
        <row r="8">
          <cell r="H8" t="str">
            <v>105302-CES. PEDRO AGUIRRE C.</v>
          </cell>
          <cell r="I8">
            <v>1</v>
          </cell>
          <cell r="J8">
            <v>1</v>
          </cell>
          <cell r="K8">
            <v>2</v>
          </cell>
          <cell r="L8">
            <v>4</v>
          </cell>
        </row>
        <row r="9">
          <cell r="H9" t="str">
            <v>105319-CES. CARDENAL R.S.H.</v>
          </cell>
          <cell r="I9">
            <v>5</v>
          </cell>
          <cell r="J9">
            <v>1</v>
          </cell>
          <cell r="K9">
            <v>3</v>
          </cell>
          <cell r="L9">
            <v>9</v>
          </cell>
        </row>
        <row r="10">
          <cell r="H10" t="str">
            <v>105325-CESFAM JUAN PABLO II</v>
          </cell>
          <cell r="I10">
            <v>5</v>
          </cell>
          <cell r="J10">
            <v>1</v>
          </cell>
          <cell r="K10">
            <v>1</v>
          </cell>
          <cell r="L10">
            <v>7</v>
          </cell>
        </row>
        <row r="11">
          <cell r="H11" t="str">
            <v>105402-P.S.R. EL ROMERO</v>
          </cell>
          <cell r="J11">
            <v>1</v>
          </cell>
          <cell r="L11">
            <v>1</v>
          </cell>
        </row>
        <row r="12">
          <cell r="H12" t="str">
            <v>105700-CECOF VILLA EL INDIO</v>
          </cell>
          <cell r="K12">
            <v>1</v>
          </cell>
          <cell r="L12">
            <v>1</v>
          </cell>
        </row>
        <row r="13">
          <cell r="H13" t="str">
            <v>04102-COQUIMBO</v>
          </cell>
          <cell r="I13">
            <v>3</v>
          </cell>
          <cell r="J13">
            <v>4</v>
          </cell>
          <cell r="K13">
            <v>6</v>
          </cell>
          <cell r="L13">
            <v>13</v>
          </cell>
        </row>
        <row r="14">
          <cell r="H14" t="str">
            <v>105303-CES. SAN JUAN</v>
          </cell>
          <cell r="I14">
            <v>1</v>
          </cell>
          <cell r="J14">
            <v>1</v>
          </cell>
          <cell r="K14">
            <v>2</v>
          </cell>
          <cell r="L14">
            <v>4</v>
          </cell>
        </row>
        <row r="15">
          <cell r="H15" t="str">
            <v>105304-CES. SANTA CECILIA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</row>
        <row r="16">
          <cell r="H16" t="str">
            <v>105305-CES. TIERRAS BLANCAS</v>
          </cell>
          <cell r="I16">
            <v>1</v>
          </cell>
          <cell r="J16">
            <v>0</v>
          </cell>
          <cell r="K16">
            <v>0</v>
          </cell>
          <cell r="L16">
            <v>1</v>
          </cell>
        </row>
        <row r="17">
          <cell r="H17" t="str">
            <v>105323-CES. DR. SERGIO AGUILAR</v>
          </cell>
          <cell r="I17">
            <v>1</v>
          </cell>
          <cell r="J17">
            <v>1</v>
          </cell>
          <cell r="K17">
            <v>2</v>
          </cell>
          <cell r="L17">
            <v>4</v>
          </cell>
        </row>
        <row r="18">
          <cell r="H18" t="str">
            <v>105405-P.S.R. GUANAQUEROS</v>
          </cell>
          <cell r="K18">
            <v>1</v>
          </cell>
          <cell r="L18">
            <v>1</v>
          </cell>
        </row>
        <row r="19">
          <cell r="H19" t="str">
            <v>105705-CECOF EL ALBA</v>
          </cell>
          <cell r="J19">
            <v>0</v>
          </cell>
          <cell r="L19">
            <v>0</v>
          </cell>
        </row>
        <row r="20">
          <cell r="H20" t="str">
            <v>04103-ANDACOLLO</v>
          </cell>
          <cell r="I20">
            <v>1</v>
          </cell>
          <cell r="J20">
            <v>0</v>
          </cell>
          <cell r="L20">
            <v>1</v>
          </cell>
        </row>
        <row r="21">
          <cell r="H21" t="str">
            <v>105106-HOSPITAL ANDACOLLO</v>
          </cell>
          <cell r="I21">
            <v>1</v>
          </cell>
          <cell r="J21">
            <v>0</v>
          </cell>
          <cell r="L21">
            <v>1</v>
          </cell>
        </row>
        <row r="22">
          <cell r="H22" t="str">
            <v>04106-VICUÑA</v>
          </cell>
          <cell r="J22">
            <v>1</v>
          </cell>
          <cell r="L22">
            <v>1</v>
          </cell>
        </row>
        <row r="23">
          <cell r="H23" t="str">
            <v>105107-HOSPITAL VICUÑA</v>
          </cell>
          <cell r="J23">
            <v>1</v>
          </cell>
          <cell r="L23">
            <v>1</v>
          </cell>
        </row>
        <row r="24">
          <cell r="H24" t="str">
            <v>04201-ILLAPEL</v>
          </cell>
          <cell r="K24">
            <v>0</v>
          </cell>
          <cell r="L24">
            <v>0</v>
          </cell>
        </row>
        <row r="25">
          <cell r="H25" t="str">
            <v>105326-CESFAM SAN RAFAEL</v>
          </cell>
          <cell r="K25">
            <v>0</v>
          </cell>
          <cell r="L25">
            <v>0</v>
          </cell>
        </row>
        <row r="26">
          <cell r="H26" t="str">
            <v>04202-CANELA</v>
          </cell>
          <cell r="I26">
            <v>1</v>
          </cell>
          <cell r="L26">
            <v>1</v>
          </cell>
        </row>
        <row r="27">
          <cell r="H27" t="str">
            <v>105309-CES. RURAL CANELA</v>
          </cell>
          <cell r="I27">
            <v>1</v>
          </cell>
          <cell r="L27">
            <v>1</v>
          </cell>
        </row>
        <row r="28">
          <cell r="H28" t="str">
            <v>04204-SALAMANCA</v>
          </cell>
          <cell r="K28">
            <v>0</v>
          </cell>
          <cell r="L28">
            <v>0</v>
          </cell>
        </row>
        <row r="29">
          <cell r="H29" t="str">
            <v>105104-HOSPITAL SALAMANCA</v>
          </cell>
          <cell r="K29">
            <v>0</v>
          </cell>
          <cell r="L29">
            <v>0</v>
          </cell>
        </row>
        <row r="30">
          <cell r="H30" t="str">
            <v>04301-OVALLE</v>
          </cell>
          <cell r="I30">
            <v>4</v>
          </cell>
          <cell r="J30">
            <v>2</v>
          </cell>
          <cell r="K30">
            <v>0</v>
          </cell>
          <cell r="L30">
            <v>6</v>
          </cell>
        </row>
        <row r="31">
          <cell r="H31" t="str">
            <v>105315-CES. RURAL C. DE TAMAYA</v>
          </cell>
          <cell r="J31">
            <v>1</v>
          </cell>
          <cell r="K31">
            <v>0</v>
          </cell>
          <cell r="L31">
            <v>1</v>
          </cell>
        </row>
        <row r="32">
          <cell r="H32" t="str">
            <v>105317-CES. JORGE JORDAN D.</v>
          </cell>
          <cell r="I32">
            <v>1</v>
          </cell>
          <cell r="K32">
            <v>0</v>
          </cell>
          <cell r="L32">
            <v>1</v>
          </cell>
        </row>
        <row r="33">
          <cell r="H33" t="str">
            <v>105322-CES. MARCOS MACUADA</v>
          </cell>
          <cell r="I33">
            <v>3</v>
          </cell>
          <cell r="J33">
            <v>1</v>
          </cell>
          <cell r="L33">
            <v>4</v>
          </cell>
        </row>
        <row r="34">
          <cell r="H34" t="str">
            <v>04302-COMBARBALÁ</v>
          </cell>
          <cell r="I34">
            <v>1</v>
          </cell>
          <cell r="J34">
            <v>0</v>
          </cell>
          <cell r="L34">
            <v>1</v>
          </cell>
        </row>
        <row r="35">
          <cell r="H35" t="str">
            <v>105105-HOSPITAL COMBARBALÁ</v>
          </cell>
          <cell r="J35">
            <v>0</v>
          </cell>
          <cell r="L35">
            <v>0</v>
          </cell>
        </row>
        <row r="36">
          <cell r="H36" t="str">
            <v>105461-P.S.R. EL HUACHO</v>
          </cell>
          <cell r="I36">
            <v>0</v>
          </cell>
          <cell r="L36">
            <v>0</v>
          </cell>
        </row>
        <row r="37">
          <cell r="H37" t="str">
            <v>105463-P.S.R. QUILITAPIA</v>
          </cell>
          <cell r="I37">
            <v>1</v>
          </cell>
          <cell r="L37">
            <v>1</v>
          </cell>
        </row>
        <row r="38">
          <cell r="H38" t="str">
            <v>04303-MONTE PATRIA</v>
          </cell>
          <cell r="I38">
            <v>0</v>
          </cell>
          <cell r="K38">
            <v>5</v>
          </cell>
          <cell r="L38">
            <v>5</v>
          </cell>
        </row>
        <row r="39">
          <cell r="H39" t="str">
            <v>105307-CES. RURAL MONTE PATRIA</v>
          </cell>
          <cell r="K39">
            <v>1</v>
          </cell>
          <cell r="L39">
            <v>1</v>
          </cell>
        </row>
        <row r="40">
          <cell r="H40" t="str">
            <v>105311-CES. RURAL CHAÑARAL ALTO</v>
          </cell>
          <cell r="K40">
            <v>1</v>
          </cell>
          <cell r="L40">
            <v>1</v>
          </cell>
        </row>
        <row r="41">
          <cell r="H41" t="str">
            <v>105318-CES. RURAL EL PALQUI</v>
          </cell>
          <cell r="I41">
            <v>0</v>
          </cell>
          <cell r="K41">
            <v>2</v>
          </cell>
          <cell r="L41">
            <v>2</v>
          </cell>
        </row>
        <row r="42">
          <cell r="H42" t="str">
            <v>105428-P.S.R. HUATULAME</v>
          </cell>
          <cell r="K42">
            <v>1</v>
          </cell>
          <cell r="L42">
            <v>1</v>
          </cell>
        </row>
        <row r="43">
          <cell r="H43" t="str">
            <v>04304-PUNITAQUI</v>
          </cell>
          <cell r="I43">
            <v>0</v>
          </cell>
          <cell r="K43">
            <v>1</v>
          </cell>
          <cell r="L43">
            <v>1</v>
          </cell>
        </row>
        <row r="44">
          <cell r="H44" t="str">
            <v>105308-CES. RURAL PUNITAQUI</v>
          </cell>
          <cell r="I44">
            <v>0</v>
          </cell>
          <cell r="K44">
            <v>1</v>
          </cell>
          <cell r="L44">
            <v>1</v>
          </cell>
        </row>
        <row r="45">
          <cell r="H45" t="str">
            <v>04305-RIO HURTADO</v>
          </cell>
          <cell r="I45">
            <v>0</v>
          </cell>
          <cell r="L45">
            <v>0</v>
          </cell>
        </row>
        <row r="46">
          <cell r="H46" t="str">
            <v>105409-P.S.R. EL CHAÑAR</v>
          </cell>
          <cell r="I46">
            <v>0</v>
          </cell>
          <cell r="L46">
            <v>0</v>
          </cell>
        </row>
        <row r="47">
          <cell r="H47" t="str">
            <v>Total general</v>
          </cell>
          <cell r="I47">
            <v>23</v>
          </cell>
          <cell r="J47">
            <v>11</v>
          </cell>
          <cell r="K47">
            <v>25</v>
          </cell>
          <cell r="L47">
            <v>59</v>
          </cell>
        </row>
      </sheetData>
      <sheetData sheetId="1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52</v>
          </cell>
          <cell r="J5">
            <v>14</v>
          </cell>
          <cell r="K5">
            <v>24</v>
          </cell>
          <cell r="L5">
            <v>90</v>
          </cell>
        </row>
        <row r="6">
          <cell r="H6" t="str">
            <v>105300-CES. CARDENAL CARO</v>
          </cell>
          <cell r="I6">
            <v>10</v>
          </cell>
          <cell r="J6">
            <v>4</v>
          </cell>
          <cell r="K6">
            <v>3</v>
          </cell>
          <cell r="L6">
            <v>17</v>
          </cell>
        </row>
        <row r="7">
          <cell r="H7" t="str">
            <v>105301-CES. LAS COMPAÑIAS</v>
          </cell>
          <cell r="I7">
            <v>4</v>
          </cell>
          <cell r="J7">
            <v>2</v>
          </cell>
          <cell r="K7">
            <v>6</v>
          </cell>
          <cell r="L7">
            <v>12</v>
          </cell>
        </row>
        <row r="8">
          <cell r="H8" t="str">
            <v>105302-CES. PEDRO AGUIRRE C.</v>
          </cell>
          <cell r="I8">
            <v>1</v>
          </cell>
          <cell r="J8">
            <v>2</v>
          </cell>
          <cell r="L8">
            <v>3</v>
          </cell>
        </row>
        <row r="9">
          <cell r="H9" t="str">
            <v>105313-CES. SCHAFFHAUSER</v>
          </cell>
          <cell r="I9">
            <v>8</v>
          </cell>
          <cell r="J9">
            <v>0</v>
          </cell>
          <cell r="K9">
            <v>3</v>
          </cell>
          <cell r="L9">
            <v>11</v>
          </cell>
        </row>
        <row r="10">
          <cell r="H10" t="str">
            <v>105319-CES. CARDENAL R.S.H.</v>
          </cell>
          <cell r="I10">
            <v>11</v>
          </cell>
          <cell r="J10">
            <v>2</v>
          </cell>
          <cell r="K10">
            <v>8</v>
          </cell>
          <cell r="L10">
            <v>21</v>
          </cell>
        </row>
        <row r="11">
          <cell r="H11" t="str">
            <v>105325-CESFAM JUAN PABLO II</v>
          </cell>
          <cell r="I11">
            <v>17</v>
          </cell>
          <cell r="J11">
            <v>2</v>
          </cell>
          <cell r="K11">
            <v>3</v>
          </cell>
          <cell r="L11">
            <v>22</v>
          </cell>
        </row>
        <row r="12">
          <cell r="H12" t="str">
            <v>105400-P.S.R. ALGARROBITO            </v>
          </cell>
          <cell r="J12">
            <v>1</v>
          </cell>
          <cell r="L12">
            <v>1</v>
          </cell>
        </row>
        <row r="13">
          <cell r="H13" t="str">
            <v>105402-P.S.R. EL ROMERO</v>
          </cell>
          <cell r="I13">
            <v>1</v>
          </cell>
          <cell r="L13">
            <v>1</v>
          </cell>
        </row>
        <row r="14">
          <cell r="H14" t="str">
            <v>105700-CECOF VILLA EL INDIO</v>
          </cell>
          <cell r="J14">
            <v>0</v>
          </cell>
          <cell r="K14">
            <v>1</v>
          </cell>
          <cell r="L14">
            <v>1</v>
          </cell>
        </row>
        <row r="15">
          <cell r="H15" t="str">
            <v>105701-CECOF VILLA ALEMANIA</v>
          </cell>
          <cell r="J15">
            <v>1</v>
          </cell>
          <cell r="L15">
            <v>1</v>
          </cell>
        </row>
        <row r="16">
          <cell r="H16" t="str">
            <v>105702-CECOF VILLA LAMBERT</v>
          </cell>
          <cell r="I16">
            <v>0</v>
          </cell>
          <cell r="L16">
            <v>0</v>
          </cell>
        </row>
        <row r="17">
          <cell r="H17" t="str">
            <v>04102-COQUIMBO</v>
          </cell>
          <cell r="I17">
            <v>20</v>
          </cell>
          <cell r="J17">
            <v>12</v>
          </cell>
          <cell r="K17">
            <v>16</v>
          </cell>
          <cell r="L17">
            <v>48</v>
          </cell>
        </row>
        <row r="18">
          <cell r="H18" t="str">
            <v>105303-CES. SAN JUAN</v>
          </cell>
          <cell r="I18">
            <v>5</v>
          </cell>
          <cell r="J18">
            <v>1</v>
          </cell>
          <cell r="K18">
            <v>3</v>
          </cell>
          <cell r="L18">
            <v>9</v>
          </cell>
        </row>
        <row r="19">
          <cell r="H19" t="str">
            <v>105304-CES. SANTA CECILIA</v>
          </cell>
          <cell r="I19">
            <v>3</v>
          </cell>
          <cell r="J19">
            <v>2</v>
          </cell>
          <cell r="K19">
            <v>2</v>
          </cell>
          <cell r="L19">
            <v>7</v>
          </cell>
        </row>
        <row r="20">
          <cell r="H20" t="str">
            <v>105305-CES. TIERRAS BLANCAS</v>
          </cell>
          <cell r="I20">
            <v>6</v>
          </cell>
          <cell r="J20">
            <v>7</v>
          </cell>
          <cell r="K20">
            <v>5</v>
          </cell>
          <cell r="L20">
            <v>18</v>
          </cell>
        </row>
        <row r="21">
          <cell r="H21" t="str">
            <v>105321-CES. RURAL  TONGOY</v>
          </cell>
          <cell r="J21">
            <v>0</v>
          </cell>
          <cell r="K21">
            <v>1</v>
          </cell>
          <cell r="L21">
            <v>1</v>
          </cell>
        </row>
        <row r="22">
          <cell r="H22" t="str">
            <v>105323-CES. DR. SERGIO AGUILAR</v>
          </cell>
          <cell r="I22">
            <v>5</v>
          </cell>
          <cell r="J22">
            <v>1</v>
          </cell>
          <cell r="K22">
            <v>5</v>
          </cell>
          <cell r="L22">
            <v>11</v>
          </cell>
        </row>
        <row r="23">
          <cell r="H23" t="str">
            <v>105405-P.S.R. GUANAQUEROS</v>
          </cell>
          <cell r="I23">
            <v>1</v>
          </cell>
          <cell r="L23">
            <v>1</v>
          </cell>
        </row>
        <row r="24">
          <cell r="H24" t="str">
            <v>105406-P.S.R. PAN DE AZUCAR</v>
          </cell>
          <cell r="J24">
            <v>1</v>
          </cell>
          <cell r="K24">
            <v>0</v>
          </cell>
          <cell r="L24">
            <v>1</v>
          </cell>
        </row>
        <row r="25">
          <cell r="H25" t="str">
            <v>105705-CECOF EL ALBA</v>
          </cell>
          <cell r="I25">
            <v>0</v>
          </cell>
          <cell r="L25">
            <v>0</v>
          </cell>
        </row>
        <row r="26">
          <cell r="H26" t="str">
            <v>200273-CECOF PUNTA MIRA</v>
          </cell>
          <cell r="J26">
            <v>0</v>
          </cell>
          <cell r="K26">
            <v>0</v>
          </cell>
          <cell r="L26">
            <v>0</v>
          </cell>
        </row>
        <row r="27">
          <cell r="H27" t="str">
            <v>04103-ANDACOLLO</v>
          </cell>
          <cell r="I27">
            <v>1</v>
          </cell>
          <cell r="J27">
            <v>1</v>
          </cell>
          <cell r="K27">
            <v>1</v>
          </cell>
          <cell r="L27">
            <v>3</v>
          </cell>
        </row>
        <row r="28">
          <cell r="H28" t="str">
            <v>105106-HOSPITAL ANDACOLLO</v>
          </cell>
          <cell r="I28">
            <v>1</v>
          </cell>
          <cell r="J28">
            <v>1</v>
          </cell>
          <cell r="K28">
            <v>1</v>
          </cell>
          <cell r="L28">
            <v>3</v>
          </cell>
        </row>
        <row r="29">
          <cell r="H29" t="str">
            <v>04104-LA HIGUERA</v>
          </cell>
          <cell r="K29">
            <v>1</v>
          </cell>
          <cell r="L29">
            <v>1</v>
          </cell>
        </row>
        <row r="30">
          <cell r="H30" t="str">
            <v>105314-CES. LA HIGUERA</v>
          </cell>
          <cell r="K30">
            <v>1</v>
          </cell>
          <cell r="L30">
            <v>1</v>
          </cell>
        </row>
        <row r="31">
          <cell r="H31" t="str">
            <v>105500-P.S.R. CALETA HORNOS        </v>
          </cell>
          <cell r="K31">
            <v>0</v>
          </cell>
          <cell r="L31">
            <v>0</v>
          </cell>
        </row>
        <row r="32">
          <cell r="H32" t="str">
            <v>04106-VICUÑA</v>
          </cell>
          <cell r="I32">
            <v>4</v>
          </cell>
          <cell r="J32">
            <v>0</v>
          </cell>
          <cell r="K32">
            <v>1</v>
          </cell>
          <cell r="L32">
            <v>5</v>
          </cell>
        </row>
        <row r="33">
          <cell r="H33" t="str">
            <v>105107-HOSPITAL VICUÑA</v>
          </cell>
          <cell r="I33">
            <v>4</v>
          </cell>
          <cell r="J33">
            <v>0</v>
          </cell>
          <cell r="K33">
            <v>0</v>
          </cell>
          <cell r="L33">
            <v>4</v>
          </cell>
        </row>
        <row r="34">
          <cell r="H34" t="str">
            <v>105468-P.S.R. EL MOLLE</v>
          </cell>
          <cell r="K34">
            <v>1</v>
          </cell>
          <cell r="L34">
            <v>1</v>
          </cell>
        </row>
        <row r="35">
          <cell r="H35" t="str">
            <v>04201-ILLAPEL</v>
          </cell>
          <cell r="I35">
            <v>2</v>
          </cell>
          <cell r="J35">
            <v>5</v>
          </cell>
          <cell r="K35">
            <v>2</v>
          </cell>
          <cell r="L35">
            <v>9</v>
          </cell>
        </row>
        <row r="36">
          <cell r="H36" t="str">
            <v>105326-CESFAM SAN RAFAEL</v>
          </cell>
          <cell r="I36">
            <v>0</v>
          </cell>
          <cell r="J36">
            <v>2</v>
          </cell>
          <cell r="L36">
            <v>2</v>
          </cell>
        </row>
        <row r="37">
          <cell r="H37" t="str">
            <v>105443-P.S.R. CARCAMO                   </v>
          </cell>
          <cell r="J37">
            <v>1</v>
          </cell>
          <cell r="L37">
            <v>1</v>
          </cell>
        </row>
        <row r="38">
          <cell r="H38" t="str">
            <v>200366-CESFAM URBANO II</v>
          </cell>
          <cell r="I38">
            <v>2</v>
          </cell>
          <cell r="J38">
            <v>2</v>
          </cell>
          <cell r="K38">
            <v>2</v>
          </cell>
          <cell r="L38">
            <v>6</v>
          </cell>
        </row>
        <row r="39">
          <cell r="H39" t="str">
            <v>04202-CANELA</v>
          </cell>
          <cell r="J39">
            <v>0</v>
          </cell>
          <cell r="L39">
            <v>0</v>
          </cell>
        </row>
        <row r="40">
          <cell r="H40" t="str">
            <v>105309-CES. RURAL CANELA</v>
          </cell>
          <cell r="J40">
            <v>0</v>
          </cell>
          <cell r="L40">
            <v>0</v>
          </cell>
        </row>
        <row r="41">
          <cell r="H41" t="str">
            <v>04203-LOS VILOS</v>
          </cell>
          <cell r="J41">
            <v>0</v>
          </cell>
          <cell r="K41">
            <v>0</v>
          </cell>
          <cell r="L41">
            <v>0</v>
          </cell>
        </row>
        <row r="42">
          <cell r="H42" t="str">
            <v>105108-HOSPITAL LOS VILOS</v>
          </cell>
          <cell r="J42">
            <v>0</v>
          </cell>
          <cell r="K42">
            <v>0</v>
          </cell>
          <cell r="L42">
            <v>0</v>
          </cell>
        </row>
        <row r="43">
          <cell r="H43" t="str">
            <v>04204-SALAMANCA</v>
          </cell>
          <cell r="I43">
            <v>0</v>
          </cell>
          <cell r="J43">
            <v>5</v>
          </cell>
          <cell r="K43">
            <v>1</v>
          </cell>
          <cell r="L43">
            <v>6</v>
          </cell>
        </row>
        <row r="44">
          <cell r="H44" t="str">
            <v>105104-HOSPITAL SALAMANCA</v>
          </cell>
          <cell r="I44">
            <v>0</v>
          </cell>
          <cell r="J44">
            <v>2</v>
          </cell>
          <cell r="K44">
            <v>1</v>
          </cell>
          <cell r="L44">
            <v>3</v>
          </cell>
        </row>
        <row r="45">
          <cell r="H45" t="str">
            <v>105452-P.S.R. CUNCUMEN                 </v>
          </cell>
          <cell r="K45">
            <v>0</v>
          </cell>
          <cell r="L45">
            <v>0</v>
          </cell>
        </row>
        <row r="46">
          <cell r="H46" t="str">
            <v>105453-P.S.R. TRANQUILLA</v>
          </cell>
          <cell r="J46">
            <v>0</v>
          </cell>
          <cell r="K46">
            <v>0</v>
          </cell>
          <cell r="L46">
            <v>0</v>
          </cell>
        </row>
        <row r="47">
          <cell r="H47" t="str">
            <v>105455-P.S.R. CHILLEPIN</v>
          </cell>
          <cell r="J47">
            <v>0</v>
          </cell>
          <cell r="L47">
            <v>0</v>
          </cell>
        </row>
        <row r="48">
          <cell r="H48" t="str">
            <v>105458-P.S.R. TAHUINCO</v>
          </cell>
          <cell r="J48">
            <v>2</v>
          </cell>
          <cell r="L48">
            <v>2</v>
          </cell>
        </row>
        <row r="49">
          <cell r="H49" t="str">
            <v>105491-P.S.R. QUELEN BAJO</v>
          </cell>
          <cell r="J49">
            <v>1</v>
          </cell>
          <cell r="K49">
            <v>0</v>
          </cell>
          <cell r="L49">
            <v>1</v>
          </cell>
        </row>
        <row r="50">
          <cell r="H50" t="str">
            <v>04301-OVALLE</v>
          </cell>
          <cell r="I50">
            <v>8</v>
          </cell>
          <cell r="J50">
            <v>5</v>
          </cell>
          <cell r="K50">
            <v>11</v>
          </cell>
          <cell r="L50">
            <v>24</v>
          </cell>
        </row>
        <row r="51">
          <cell r="H51" t="str">
            <v>105315-CES. RURAL C. DE TAMAYA</v>
          </cell>
          <cell r="I51">
            <v>1</v>
          </cell>
          <cell r="K51">
            <v>2</v>
          </cell>
          <cell r="L51">
            <v>3</v>
          </cell>
        </row>
        <row r="52">
          <cell r="H52" t="str">
            <v>105317-CES. JORGE JORDAN D.</v>
          </cell>
          <cell r="I52">
            <v>1</v>
          </cell>
          <cell r="J52">
            <v>0</v>
          </cell>
          <cell r="K52">
            <v>2</v>
          </cell>
          <cell r="L52">
            <v>3</v>
          </cell>
        </row>
        <row r="53">
          <cell r="H53" t="str">
            <v>105322-CES. MARCOS MACUADA</v>
          </cell>
          <cell r="I53">
            <v>4</v>
          </cell>
          <cell r="J53">
            <v>5</v>
          </cell>
          <cell r="K53">
            <v>5</v>
          </cell>
          <cell r="L53">
            <v>14</v>
          </cell>
        </row>
        <row r="54">
          <cell r="H54" t="str">
            <v>105507-P.S.R. HUAMALATA</v>
          </cell>
          <cell r="I54">
            <v>1</v>
          </cell>
          <cell r="L54">
            <v>1</v>
          </cell>
        </row>
        <row r="55">
          <cell r="H55" t="str">
            <v>105510-P.S.R. RECOLETA</v>
          </cell>
          <cell r="I55">
            <v>0</v>
          </cell>
          <cell r="L55">
            <v>0</v>
          </cell>
        </row>
        <row r="56">
          <cell r="H56" t="str">
            <v>105722-CECOF SAN JOSE DE LA DEHESA</v>
          </cell>
          <cell r="I56">
            <v>1</v>
          </cell>
          <cell r="K56">
            <v>1</v>
          </cell>
          <cell r="L56">
            <v>2</v>
          </cell>
        </row>
        <row r="57">
          <cell r="H57" t="str">
            <v>200258-CECOF LOS COPIHUES</v>
          </cell>
          <cell r="K57">
            <v>1</v>
          </cell>
          <cell r="L57">
            <v>1</v>
          </cell>
        </row>
        <row r="58">
          <cell r="H58" t="str">
            <v>04302-COMBARBALÁ</v>
          </cell>
          <cell r="I58">
            <v>2</v>
          </cell>
          <cell r="J58">
            <v>0</v>
          </cell>
          <cell r="K58">
            <v>2</v>
          </cell>
          <cell r="L58">
            <v>4</v>
          </cell>
        </row>
        <row r="59">
          <cell r="H59" t="str">
            <v>105105-HOSPITAL COMBARBALÁ</v>
          </cell>
          <cell r="J59">
            <v>0</v>
          </cell>
          <cell r="K59">
            <v>1</v>
          </cell>
          <cell r="L59">
            <v>1</v>
          </cell>
        </row>
        <row r="60">
          <cell r="H60" t="str">
            <v>105463-P.S.R. QUILITAPIA</v>
          </cell>
          <cell r="I60">
            <v>2</v>
          </cell>
          <cell r="L60">
            <v>2</v>
          </cell>
        </row>
        <row r="61">
          <cell r="H61" t="str">
            <v>105464-P.S.R. LA LIGUA</v>
          </cell>
          <cell r="I61">
            <v>0</v>
          </cell>
          <cell r="J61">
            <v>0</v>
          </cell>
          <cell r="L61">
            <v>0</v>
          </cell>
        </row>
        <row r="62">
          <cell r="H62" t="str">
            <v>105465-P.S.R. RAMADILLA</v>
          </cell>
          <cell r="K62">
            <v>1</v>
          </cell>
          <cell r="L62">
            <v>1</v>
          </cell>
        </row>
        <row r="63">
          <cell r="H63" t="str">
            <v>04303-MONTE PATRIA</v>
          </cell>
          <cell r="I63">
            <v>0</v>
          </cell>
          <cell r="J63">
            <v>1</v>
          </cell>
          <cell r="K63">
            <v>2</v>
          </cell>
          <cell r="L63">
            <v>3</v>
          </cell>
        </row>
        <row r="64">
          <cell r="H64" t="str">
            <v>105307-CES. RURAL MONTE PATRIA</v>
          </cell>
          <cell r="J64">
            <v>1</v>
          </cell>
          <cell r="K64">
            <v>0</v>
          </cell>
          <cell r="L64">
            <v>1</v>
          </cell>
        </row>
        <row r="65">
          <cell r="H65" t="str">
            <v>105312-CES. RURAL CAREN</v>
          </cell>
          <cell r="K65">
            <v>0</v>
          </cell>
          <cell r="L65">
            <v>0</v>
          </cell>
        </row>
        <row r="66">
          <cell r="H66" t="str">
            <v>105318-CES. RURAL EL PALQUI</v>
          </cell>
          <cell r="I66">
            <v>0</v>
          </cell>
          <cell r="K66">
            <v>0</v>
          </cell>
          <cell r="L66">
            <v>0</v>
          </cell>
        </row>
        <row r="67">
          <cell r="H67" t="str">
            <v>105435-P.S.R. TULAHUEN</v>
          </cell>
          <cell r="K67">
            <v>2</v>
          </cell>
          <cell r="L67">
            <v>2</v>
          </cell>
        </row>
        <row r="68">
          <cell r="H68" t="str">
            <v>04304-PUNITAQUI</v>
          </cell>
          <cell r="I68">
            <v>0</v>
          </cell>
          <cell r="J68">
            <v>2</v>
          </cell>
          <cell r="K68">
            <v>2</v>
          </cell>
          <cell r="L68">
            <v>4</v>
          </cell>
        </row>
        <row r="69">
          <cell r="H69" t="str">
            <v>105308-CES. RURAL PUNITAQUI</v>
          </cell>
          <cell r="I69">
            <v>0</v>
          </cell>
          <cell r="J69">
            <v>2</v>
          </cell>
          <cell r="K69">
            <v>2</v>
          </cell>
          <cell r="L69">
            <v>4</v>
          </cell>
        </row>
        <row r="70">
          <cell r="H70" t="str">
            <v>04305-RIO HURTADO</v>
          </cell>
          <cell r="I70">
            <v>1</v>
          </cell>
          <cell r="L70">
            <v>1</v>
          </cell>
        </row>
        <row r="71">
          <cell r="H71" t="str">
            <v>105310-CES. RURAL PICHASCA</v>
          </cell>
          <cell r="I71">
            <v>1</v>
          </cell>
          <cell r="L71">
            <v>1</v>
          </cell>
        </row>
        <row r="72">
          <cell r="H72" t="str">
            <v>Total general</v>
          </cell>
          <cell r="I72">
            <v>90</v>
          </cell>
          <cell r="J72">
            <v>45</v>
          </cell>
          <cell r="K72">
            <v>63</v>
          </cell>
          <cell r="L72">
            <v>198</v>
          </cell>
        </row>
      </sheetData>
      <sheetData sheetId="2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96</v>
          </cell>
          <cell r="J5">
            <v>75</v>
          </cell>
          <cell r="K5">
            <v>212</v>
          </cell>
          <cell r="L5">
            <v>383</v>
          </cell>
        </row>
        <row r="6">
          <cell r="H6" t="str">
            <v>105300-CES. CARDENAL CARO</v>
          </cell>
          <cell r="I6">
            <v>5</v>
          </cell>
          <cell r="J6">
            <v>16</v>
          </cell>
          <cell r="K6">
            <v>30</v>
          </cell>
          <cell r="L6">
            <v>51</v>
          </cell>
        </row>
        <row r="7">
          <cell r="H7" t="str">
            <v>105301-CES. LAS COMPAÑIAS</v>
          </cell>
          <cell r="I7">
            <v>3</v>
          </cell>
          <cell r="J7">
            <v>14</v>
          </cell>
          <cell r="K7">
            <v>15</v>
          </cell>
          <cell r="L7">
            <v>32</v>
          </cell>
        </row>
        <row r="8">
          <cell r="H8" t="str">
            <v>105302-CES. PEDRO AGUIRRE C.</v>
          </cell>
          <cell r="I8">
            <v>8</v>
          </cell>
          <cell r="J8">
            <v>6</v>
          </cell>
          <cell r="K8">
            <v>14</v>
          </cell>
          <cell r="L8">
            <v>28</v>
          </cell>
        </row>
        <row r="9">
          <cell r="H9" t="str">
            <v>105313-CES. SCHAFFHAUSER</v>
          </cell>
          <cell r="I9">
            <v>45</v>
          </cell>
          <cell r="J9">
            <v>4</v>
          </cell>
          <cell r="K9">
            <v>109</v>
          </cell>
          <cell r="L9">
            <v>158</v>
          </cell>
        </row>
        <row r="10">
          <cell r="H10" t="str">
            <v>105319-CES. CARDENAL R.S.H.</v>
          </cell>
          <cell r="I10">
            <v>21</v>
          </cell>
          <cell r="J10">
            <v>10</v>
          </cell>
          <cell r="K10">
            <v>12</v>
          </cell>
          <cell r="L10">
            <v>43</v>
          </cell>
        </row>
        <row r="11">
          <cell r="H11" t="str">
            <v>105325-CESFAM JUAN PABLO II</v>
          </cell>
          <cell r="I11">
            <v>8</v>
          </cell>
          <cell r="J11">
            <v>20</v>
          </cell>
          <cell r="K11">
            <v>18</v>
          </cell>
          <cell r="L11">
            <v>46</v>
          </cell>
        </row>
        <row r="12">
          <cell r="H12" t="str">
            <v>105400-P.S.R. ALGARROBITO            </v>
          </cell>
          <cell r="K12">
            <v>1</v>
          </cell>
          <cell r="L12">
            <v>1</v>
          </cell>
        </row>
        <row r="13">
          <cell r="H13" t="str">
            <v>105402-P.S.R. EL ROMERO</v>
          </cell>
          <cell r="K13">
            <v>0</v>
          </cell>
          <cell r="L13">
            <v>0</v>
          </cell>
        </row>
        <row r="14">
          <cell r="H14" t="str">
            <v>105499-P.S.R. LAMBERT</v>
          </cell>
          <cell r="K14">
            <v>0</v>
          </cell>
          <cell r="L14">
            <v>0</v>
          </cell>
        </row>
        <row r="15">
          <cell r="H15" t="str">
            <v>105700-CECOF VILLA EL INDIO</v>
          </cell>
          <cell r="I15">
            <v>3</v>
          </cell>
          <cell r="J15">
            <v>3</v>
          </cell>
          <cell r="K15">
            <v>1</v>
          </cell>
          <cell r="L15">
            <v>7</v>
          </cell>
        </row>
        <row r="16">
          <cell r="H16" t="str">
            <v>200402-CECOF ARCOS DE PINAMAR</v>
          </cell>
          <cell r="I16">
            <v>3</v>
          </cell>
          <cell r="J16">
            <v>2</v>
          </cell>
          <cell r="K16">
            <v>12</v>
          </cell>
          <cell r="L16">
            <v>17</v>
          </cell>
        </row>
        <row r="17">
          <cell r="H17" t="str">
            <v>04102-COQUIMBO</v>
          </cell>
          <cell r="I17">
            <v>172</v>
          </cell>
          <cell r="J17">
            <v>122</v>
          </cell>
          <cell r="K17">
            <v>165</v>
          </cell>
          <cell r="L17">
            <v>459</v>
          </cell>
        </row>
        <row r="18">
          <cell r="H18" t="str">
            <v>105303-CES. SAN JUAN</v>
          </cell>
          <cell r="I18">
            <v>20</v>
          </cell>
          <cell r="J18">
            <v>10</v>
          </cell>
          <cell r="K18">
            <v>32</v>
          </cell>
          <cell r="L18">
            <v>62</v>
          </cell>
        </row>
        <row r="19">
          <cell r="H19" t="str">
            <v>105304-CES. SANTA CECILIA</v>
          </cell>
          <cell r="I19">
            <v>32</v>
          </cell>
          <cell r="J19">
            <v>27</v>
          </cell>
          <cell r="K19">
            <v>29</v>
          </cell>
          <cell r="L19">
            <v>88</v>
          </cell>
        </row>
        <row r="20">
          <cell r="H20" t="str">
            <v>105305-CES. TIERRAS BLANCAS</v>
          </cell>
          <cell r="I20">
            <v>32</v>
          </cell>
          <cell r="J20">
            <v>26</v>
          </cell>
          <cell r="K20">
            <v>45</v>
          </cell>
          <cell r="L20">
            <v>103</v>
          </cell>
        </row>
        <row r="21">
          <cell r="H21" t="str">
            <v>105321-CES. RURAL  TONGOY</v>
          </cell>
          <cell r="I21">
            <v>4</v>
          </cell>
          <cell r="J21">
            <v>1</v>
          </cell>
          <cell r="K21">
            <v>21</v>
          </cell>
          <cell r="L21">
            <v>26</v>
          </cell>
        </row>
        <row r="22">
          <cell r="H22" t="str">
            <v>105323-CES. DR. SERGIO AGUILAR</v>
          </cell>
          <cell r="I22">
            <v>66</v>
          </cell>
          <cell r="J22">
            <v>37</v>
          </cell>
          <cell r="K22">
            <v>27</v>
          </cell>
          <cell r="L22">
            <v>130</v>
          </cell>
        </row>
        <row r="23">
          <cell r="H23" t="str">
            <v>105405-P.S.R. GUANAQUEROS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</row>
        <row r="24">
          <cell r="H24" t="str">
            <v>105406-P.S.R. PAN DE AZUCAR</v>
          </cell>
          <cell r="I24">
            <v>9</v>
          </cell>
          <cell r="J24">
            <v>7</v>
          </cell>
          <cell r="K24">
            <v>5</v>
          </cell>
          <cell r="L24">
            <v>21</v>
          </cell>
        </row>
        <row r="25">
          <cell r="H25" t="str">
            <v>105705-CECOF EL ALBA</v>
          </cell>
          <cell r="I25">
            <v>2</v>
          </cell>
          <cell r="J25">
            <v>1</v>
          </cell>
          <cell r="K25">
            <v>0</v>
          </cell>
          <cell r="L25">
            <v>3</v>
          </cell>
        </row>
        <row r="26">
          <cell r="H26" t="str">
            <v>200273-CECOF PUNTA MIRA</v>
          </cell>
          <cell r="I26">
            <v>7</v>
          </cell>
          <cell r="J26">
            <v>10</v>
          </cell>
          <cell r="K26">
            <v>6</v>
          </cell>
          <cell r="L26">
            <v>23</v>
          </cell>
        </row>
        <row r="27">
          <cell r="H27" t="str">
            <v>04103-ANDACOLLO</v>
          </cell>
          <cell r="J27">
            <v>2</v>
          </cell>
          <cell r="K27">
            <v>0</v>
          </cell>
          <cell r="L27">
            <v>2</v>
          </cell>
        </row>
        <row r="28">
          <cell r="H28" t="str">
            <v>105106-HOSPITAL ANDACOLLO</v>
          </cell>
          <cell r="J28">
            <v>2</v>
          </cell>
          <cell r="K28">
            <v>0</v>
          </cell>
          <cell r="L28">
            <v>2</v>
          </cell>
        </row>
        <row r="29">
          <cell r="H29" t="str">
            <v>04105-PAIHUANO</v>
          </cell>
          <cell r="K29">
            <v>0</v>
          </cell>
          <cell r="L29">
            <v>0</v>
          </cell>
        </row>
        <row r="30">
          <cell r="H30" t="str">
            <v>105306-CES. PAIHUANO</v>
          </cell>
          <cell r="K30">
            <v>0</v>
          </cell>
          <cell r="L30">
            <v>0</v>
          </cell>
        </row>
        <row r="31">
          <cell r="H31" t="str">
            <v>04106-VICUÑA</v>
          </cell>
          <cell r="I31">
            <v>5</v>
          </cell>
          <cell r="J31">
            <v>5</v>
          </cell>
          <cell r="K31">
            <v>5</v>
          </cell>
          <cell r="L31">
            <v>15</v>
          </cell>
        </row>
        <row r="32">
          <cell r="H32" t="str">
            <v>105107-HOSPITAL VICUÑA</v>
          </cell>
          <cell r="I32">
            <v>2</v>
          </cell>
          <cell r="J32">
            <v>1</v>
          </cell>
          <cell r="K32">
            <v>2</v>
          </cell>
          <cell r="L32">
            <v>5</v>
          </cell>
        </row>
        <row r="33">
          <cell r="H33" t="str">
            <v>105467-P.S.R. DIAGUITAS</v>
          </cell>
          <cell r="I33">
            <v>1</v>
          </cell>
          <cell r="J33">
            <v>3</v>
          </cell>
          <cell r="K33">
            <v>0</v>
          </cell>
          <cell r="L33">
            <v>4</v>
          </cell>
        </row>
        <row r="34">
          <cell r="H34" t="str">
            <v>105469-P.S.R. EL TAMBO</v>
          </cell>
          <cell r="J34">
            <v>1</v>
          </cell>
          <cell r="K34">
            <v>3</v>
          </cell>
          <cell r="L34">
            <v>4</v>
          </cell>
        </row>
        <row r="35">
          <cell r="H35" t="str">
            <v>105502-P.S.R. CALINGASTA</v>
          </cell>
          <cell r="I35">
            <v>2</v>
          </cell>
          <cell r="J35">
            <v>0</v>
          </cell>
          <cell r="K35">
            <v>0</v>
          </cell>
          <cell r="L35">
            <v>2</v>
          </cell>
        </row>
        <row r="36">
          <cell r="H36" t="str">
            <v>04201-ILLAPEL</v>
          </cell>
          <cell r="I36">
            <v>31</v>
          </cell>
          <cell r="J36">
            <v>19</v>
          </cell>
          <cell r="K36">
            <v>20</v>
          </cell>
          <cell r="L36">
            <v>70</v>
          </cell>
        </row>
        <row r="37">
          <cell r="H37" t="str">
            <v>105326-CESFAM SAN RAFAEL</v>
          </cell>
          <cell r="I37">
            <v>13</v>
          </cell>
          <cell r="J37">
            <v>5</v>
          </cell>
          <cell r="K37">
            <v>7</v>
          </cell>
          <cell r="L37">
            <v>25</v>
          </cell>
        </row>
        <row r="38">
          <cell r="H38" t="str">
            <v>105443-P.S.R. CARCAMO                   </v>
          </cell>
          <cell r="J38">
            <v>1</v>
          </cell>
          <cell r="K38">
            <v>0</v>
          </cell>
          <cell r="L38">
            <v>1</v>
          </cell>
        </row>
        <row r="39">
          <cell r="H39" t="str">
            <v>105444-P.S.R. HUINTIL</v>
          </cell>
          <cell r="I39">
            <v>2</v>
          </cell>
          <cell r="J39">
            <v>1</v>
          </cell>
          <cell r="K39">
            <v>1</v>
          </cell>
          <cell r="L39">
            <v>4</v>
          </cell>
        </row>
        <row r="40">
          <cell r="H40" t="str">
            <v>105445-P.S.R. LIMAHUIDA</v>
          </cell>
          <cell r="I40">
            <v>1</v>
          </cell>
          <cell r="J40">
            <v>3</v>
          </cell>
          <cell r="L40">
            <v>4</v>
          </cell>
        </row>
        <row r="41">
          <cell r="H41" t="str">
            <v>105447-P.S.R. PERALILLO</v>
          </cell>
          <cell r="I41">
            <v>1</v>
          </cell>
          <cell r="J41">
            <v>1</v>
          </cell>
          <cell r="K41">
            <v>3</v>
          </cell>
          <cell r="L41">
            <v>5</v>
          </cell>
        </row>
        <row r="42">
          <cell r="H42" t="str">
            <v>105448-P.S.R. SANTA VIRGINIA</v>
          </cell>
          <cell r="J42">
            <v>0</v>
          </cell>
          <cell r="L42">
            <v>0</v>
          </cell>
        </row>
        <row r="43">
          <cell r="H43" t="str">
            <v>105485-P.S.R. PLAN DE HORNOS</v>
          </cell>
          <cell r="I43">
            <v>1</v>
          </cell>
          <cell r="L43">
            <v>1</v>
          </cell>
        </row>
        <row r="44">
          <cell r="H44" t="str">
            <v>105486-P.S.R. TUNGA SUR</v>
          </cell>
          <cell r="K44">
            <v>0</v>
          </cell>
          <cell r="L44">
            <v>0</v>
          </cell>
        </row>
        <row r="45">
          <cell r="H45" t="str">
            <v>105487-P.S.R. CAÑAS UNO</v>
          </cell>
          <cell r="I45">
            <v>1</v>
          </cell>
          <cell r="J45">
            <v>0</v>
          </cell>
          <cell r="K45">
            <v>1</v>
          </cell>
          <cell r="L45">
            <v>2</v>
          </cell>
        </row>
        <row r="46">
          <cell r="H46" t="str">
            <v>105496-P.S.R. PINTACURA SUR</v>
          </cell>
          <cell r="J46">
            <v>0</v>
          </cell>
          <cell r="L46">
            <v>0</v>
          </cell>
        </row>
        <row r="47">
          <cell r="H47" t="str">
            <v>105504-P.S.R. SOCAVON</v>
          </cell>
          <cell r="J47">
            <v>0</v>
          </cell>
          <cell r="K47">
            <v>0</v>
          </cell>
          <cell r="L47">
            <v>0</v>
          </cell>
        </row>
        <row r="48">
          <cell r="H48" t="str">
            <v>200366-CESFAM URBANO II</v>
          </cell>
          <cell r="I48">
            <v>12</v>
          </cell>
          <cell r="J48">
            <v>8</v>
          </cell>
          <cell r="K48">
            <v>8</v>
          </cell>
          <cell r="L48">
            <v>28</v>
          </cell>
        </row>
        <row r="49">
          <cell r="H49" t="str">
            <v>04202-CANELA</v>
          </cell>
          <cell r="I49">
            <v>1</v>
          </cell>
          <cell r="J49">
            <v>2</v>
          </cell>
          <cell r="K49">
            <v>4</v>
          </cell>
          <cell r="L49">
            <v>7</v>
          </cell>
        </row>
        <row r="50">
          <cell r="H50" t="str">
            <v>105309-CES. RURAL CANELA</v>
          </cell>
          <cell r="I50">
            <v>1</v>
          </cell>
          <cell r="J50">
            <v>2</v>
          </cell>
          <cell r="K50">
            <v>0</v>
          </cell>
          <cell r="L50">
            <v>3</v>
          </cell>
        </row>
        <row r="51">
          <cell r="H51" t="str">
            <v>105450-P.S.R. MINCHA NORTE            </v>
          </cell>
          <cell r="K51">
            <v>4</v>
          </cell>
          <cell r="L51">
            <v>4</v>
          </cell>
        </row>
        <row r="52">
          <cell r="H52" t="str">
            <v>105451-P.S.R. AGUA FRIA</v>
          </cell>
          <cell r="K52">
            <v>0</v>
          </cell>
          <cell r="L52">
            <v>0</v>
          </cell>
        </row>
        <row r="53">
          <cell r="H53" t="str">
            <v>04203-LOS VILOS</v>
          </cell>
          <cell r="I53">
            <v>2</v>
          </cell>
          <cell r="J53">
            <v>5</v>
          </cell>
          <cell r="K53">
            <v>6</v>
          </cell>
          <cell r="L53">
            <v>13</v>
          </cell>
        </row>
        <row r="54">
          <cell r="H54" t="str">
            <v>105108-HOSPITAL LOS VILOS</v>
          </cell>
          <cell r="I54">
            <v>1</v>
          </cell>
          <cell r="J54">
            <v>2</v>
          </cell>
          <cell r="K54">
            <v>2</v>
          </cell>
          <cell r="L54">
            <v>5</v>
          </cell>
        </row>
        <row r="55">
          <cell r="H55" t="str">
            <v>105478-P.S.R. CAIMANES                   </v>
          </cell>
          <cell r="I55">
            <v>0</v>
          </cell>
          <cell r="K55">
            <v>0</v>
          </cell>
          <cell r="L55">
            <v>0</v>
          </cell>
        </row>
        <row r="56">
          <cell r="H56" t="str">
            <v>105479-P.S.R. GUANGUALI</v>
          </cell>
          <cell r="I56">
            <v>1</v>
          </cell>
          <cell r="K56">
            <v>0</v>
          </cell>
          <cell r="L56">
            <v>1</v>
          </cell>
        </row>
        <row r="57">
          <cell r="H57" t="str">
            <v>105480-P.S.R. QUILIMARI</v>
          </cell>
          <cell r="J57">
            <v>3</v>
          </cell>
          <cell r="K57">
            <v>4</v>
          </cell>
          <cell r="L57">
            <v>7</v>
          </cell>
        </row>
        <row r="58">
          <cell r="H58" t="str">
            <v>105481-P.S.R. TILAMA</v>
          </cell>
          <cell r="K58">
            <v>0</v>
          </cell>
          <cell r="L58">
            <v>0</v>
          </cell>
        </row>
        <row r="59">
          <cell r="H59" t="str">
            <v>105511-P.S.R. LOS CONDORES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H60" t="str">
            <v>04204-SALAMANCA</v>
          </cell>
          <cell r="I60">
            <v>15</v>
          </cell>
          <cell r="J60">
            <v>16</v>
          </cell>
          <cell r="K60">
            <v>33</v>
          </cell>
          <cell r="L60">
            <v>64</v>
          </cell>
        </row>
        <row r="61">
          <cell r="H61" t="str">
            <v>105104-HOSPITAL SALAMANCA</v>
          </cell>
          <cell r="I61">
            <v>1</v>
          </cell>
          <cell r="J61">
            <v>2</v>
          </cell>
          <cell r="K61">
            <v>1</v>
          </cell>
          <cell r="L61">
            <v>4</v>
          </cell>
        </row>
        <row r="62">
          <cell r="H62" t="str">
            <v>105452-P.S.R. CUNCUMEN                 </v>
          </cell>
          <cell r="I62">
            <v>0</v>
          </cell>
          <cell r="J62">
            <v>0</v>
          </cell>
          <cell r="K62">
            <v>8</v>
          </cell>
          <cell r="L62">
            <v>8</v>
          </cell>
        </row>
        <row r="63">
          <cell r="H63" t="str">
            <v>105453-P.S.R. TRANQUILLA</v>
          </cell>
          <cell r="I63">
            <v>1</v>
          </cell>
          <cell r="J63">
            <v>2</v>
          </cell>
          <cell r="K63">
            <v>10</v>
          </cell>
          <cell r="L63">
            <v>13</v>
          </cell>
        </row>
        <row r="64">
          <cell r="H64" t="str">
            <v>105455-P.S.R. CHILLEPIN</v>
          </cell>
          <cell r="I64">
            <v>1</v>
          </cell>
          <cell r="J64">
            <v>0</v>
          </cell>
          <cell r="K64">
            <v>0</v>
          </cell>
          <cell r="L64">
            <v>1</v>
          </cell>
        </row>
        <row r="65">
          <cell r="H65" t="str">
            <v>105456-P.S.R. LLIMPO</v>
          </cell>
          <cell r="I65">
            <v>1</v>
          </cell>
          <cell r="J65">
            <v>2</v>
          </cell>
          <cell r="K65">
            <v>1</v>
          </cell>
          <cell r="L65">
            <v>4</v>
          </cell>
        </row>
        <row r="66">
          <cell r="H66" t="str">
            <v>105457-P.S.R. SAN AGUSTIN</v>
          </cell>
          <cell r="I66">
            <v>0</v>
          </cell>
          <cell r="J66">
            <v>2</v>
          </cell>
          <cell r="K66">
            <v>3</v>
          </cell>
          <cell r="L66">
            <v>5</v>
          </cell>
        </row>
        <row r="67">
          <cell r="H67" t="str">
            <v>105458-P.S.R. TAHUINCO</v>
          </cell>
          <cell r="I67">
            <v>5</v>
          </cell>
          <cell r="J67">
            <v>1</v>
          </cell>
          <cell r="K67">
            <v>2</v>
          </cell>
          <cell r="L67">
            <v>8</v>
          </cell>
        </row>
        <row r="68">
          <cell r="H68" t="str">
            <v>105491-P.S.R. QUELEN BAJO</v>
          </cell>
          <cell r="I68">
            <v>4</v>
          </cell>
          <cell r="J68">
            <v>6</v>
          </cell>
          <cell r="K68">
            <v>7</v>
          </cell>
          <cell r="L68">
            <v>17</v>
          </cell>
        </row>
        <row r="69">
          <cell r="H69" t="str">
            <v>105492-P.S.R. CAMISA</v>
          </cell>
          <cell r="I69">
            <v>1</v>
          </cell>
          <cell r="J69">
            <v>0</v>
          </cell>
          <cell r="K69">
            <v>0</v>
          </cell>
          <cell r="L69">
            <v>1</v>
          </cell>
        </row>
        <row r="70">
          <cell r="H70" t="str">
            <v>105501-P.S.R. ARBOLEDA GRANDE</v>
          </cell>
          <cell r="I70">
            <v>1</v>
          </cell>
          <cell r="J70">
            <v>1</v>
          </cell>
          <cell r="K70">
            <v>1</v>
          </cell>
          <cell r="L70">
            <v>3</v>
          </cell>
        </row>
        <row r="71">
          <cell r="H71" t="str">
            <v>04301-OVALLE</v>
          </cell>
          <cell r="I71">
            <v>67</v>
          </cell>
          <cell r="J71">
            <v>55</v>
          </cell>
          <cell r="K71">
            <v>61</v>
          </cell>
          <cell r="L71">
            <v>183</v>
          </cell>
        </row>
        <row r="72">
          <cell r="H72" t="str">
            <v>105315-CES. RURAL C. DE TAMAYA</v>
          </cell>
          <cell r="I72">
            <v>4</v>
          </cell>
          <cell r="J72">
            <v>3</v>
          </cell>
          <cell r="K72">
            <v>5</v>
          </cell>
          <cell r="L72">
            <v>12</v>
          </cell>
        </row>
        <row r="73">
          <cell r="H73" t="str">
            <v>105317-CES. JORGE JORDAN D.</v>
          </cell>
          <cell r="I73">
            <v>14</v>
          </cell>
          <cell r="J73">
            <v>10</v>
          </cell>
          <cell r="K73">
            <v>16</v>
          </cell>
          <cell r="L73">
            <v>40</v>
          </cell>
        </row>
        <row r="74">
          <cell r="H74" t="str">
            <v>105322-CES. MARCOS MACUADA</v>
          </cell>
          <cell r="I74">
            <v>26</v>
          </cell>
          <cell r="J74">
            <v>20</v>
          </cell>
          <cell r="K74">
            <v>7</v>
          </cell>
          <cell r="L74">
            <v>53</v>
          </cell>
        </row>
        <row r="75">
          <cell r="H75" t="str">
            <v>105324-CES. SOTAQUI</v>
          </cell>
          <cell r="I75">
            <v>5</v>
          </cell>
          <cell r="J75">
            <v>6</v>
          </cell>
          <cell r="K75">
            <v>6</v>
          </cell>
          <cell r="L75">
            <v>17</v>
          </cell>
        </row>
        <row r="76">
          <cell r="H76" t="str">
            <v>105415-P.S.R. BARRAZA</v>
          </cell>
          <cell r="I76">
            <v>1</v>
          </cell>
          <cell r="K76">
            <v>1</v>
          </cell>
          <cell r="L76">
            <v>2</v>
          </cell>
        </row>
        <row r="77">
          <cell r="H77" t="str">
            <v>105416-P.S.R. CAMARICO                  </v>
          </cell>
          <cell r="J77">
            <v>0</v>
          </cell>
          <cell r="K77">
            <v>4</v>
          </cell>
          <cell r="L77">
            <v>4</v>
          </cell>
        </row>
        <row r="78">
          <cell r="H78" t="str">
            <v>105417-P.S.R. ALCONES BAJOS</v>
          </cell>
          <cell r="K78">
            <v>0</v>
          </cell>
          <cell r="L78">
            <v>0</v>
          </cell>
        </row>
        <row r="79">
          <cell r="H79" t="str">
            <v>105422-P.S.R. HORNILLOS</v>
          </cell>
          <cell r="J79">
            <v>0</v>
          </cell>
          <cell r="L79">
            <v>0</v>
          </cell>
        </row>
        <row r="80">
          <cell r="H80" t="str">
            <v>105437-P.S.R. CHALINGA</v>
          </cell>
          <cell r="I80">
            <v>0</v>
          </cell>
          <cell r="K80">
            <v>3</v>
          </cell>
          <cell r="L80">
            <v>3</v>
          </cell>
        </row>
        <row r="81">
          <cell r="H81" t="str">
            <v>105439-P.S.R. CERRO BLANCO</v>
          </cell>
          <cell r="K81">
            <v>0</v>
          </cell>
          <cell r="L81">
            <v>0</v>
          </cell>
        </row>
        <row r="82">
          <cell r="H82" t="str">
            <v>105507-P.S.R. HUAMALATA</v>
          </cell>
          <cell r="K82">
            <v>2</v>
          </cell>
          <cell r="L82">
            <v>2</v>
          </cell>
        </row>
        <row r="83">
          <cell r="H83" t="str">
            <v>105510-P.S.R. RECOLETA</v>
          </cell>
          <cell r="I83">
            <v>0</v>
          </cell>
          <cell r="K83">
            <v>3</v>
          </cell>
          <cell r="L83">
            <v>3</v>
          </cell>
        </row>
        <row r="84">
          <cell r="H84" t="str">
            <v>105722-CECOF SAN JOSE DE LA DEHESA</v>
          </cell>
          <cell r="I84">
            <v>10</v>
          </cell>
          <cell r="J84">
            <v>6</v>
          </cell>
          <cell r="K84">
            <v>6</v>
          </cell>
          <cell r="L84">
            <v>22</v>
          </cell>
        </row>
        <row r="85">
          <cell r="H85" t="str">
            <v>105723-CECOF LIMARI</v>
          </cell>
          <cell r="I85">
            <v>2</v>
          </cell>
          <cell r="J85">
            <v>2</v>
          </cell>
          <cell r="K85">
            <v>4</v>
          </cell>
          <cell r="L85">
            <v>8</v>
          </cell>
        </row>
        <row r="86">
          <cell r="H86" t="str">
            <v>200258-CECOF LOS COPIHUES</v>
          </cell>
          <cell r="I86">
            <v>5</v>
          </cell>
          <cell r="J86">
            <v>6</v>
          </cell>
          <cell r="K86">
            <v>1</v>
          </cell>
          <cell r="L86">
            <v>12</v>
          </cell>
        </row>
        <row r="87">
          <cell r="H87" t="str">
            <v>200367-CECOF COLONIA LIMARÍ</v>
          </cell>
          <cell r="I87">
            <v>0</v>
          </cell>
          <cell r="J87">
            <v>2</v>
          </cell>
          <cell r="K87">
            <v>3</v>
          </cell>
          <cell r="L87">
            <v>5</v>
          </cell>
        </row>
        <row r="88">
          <cell r="H88" t="str">
            <v>04302-COMBARBALÁ</v>
          </cell>
          <cell r="I88">
            <v>5</v>
          </cell>
          <cell r="J88">
            <v>4</v>
          </cell>
          <cell r="K88">
            <v>18</v>
          </cell>
          <cell r="L88">
            <v>27</v>
          </cell>
        </row>
        <row r="89">
          <cell r="H89" t="str">
            <v>105105-HOSPITAL COMBARBALÁ</v>
          </cell>
          <cell r="I89">
            <v>1</v>
          </cell>
          <cell r="J89">
            <v>2</v>
          </cell>
          <cell r="K89">
            <v>1</v>
          </cell>
          <cell r="L89">
            <v>4</v>
          </cell>
        </row>
        <row r="90">
          <cell r="H90" t="str">
            <v>105460-P.S.R. COGOTI 18</v>
          </cell>
          <cell r="J90">
            <v>1</v>
          </cell>
          <cell r="K90">
            <v>0</v>
          </cell>
          <cell r="L90">
            <v>1</v>
          </cell>
        </row>
        <row r="91">
          <cell r="H91" t="str">
            <v>105463-P.S.R. QUILITAPIA</v>
          </cell>
          <cell r="K91">
            <v>17</v>
          </cell>
          <cell r="L91">
            <v>17</v>
          </cell>
        </row>
        <row r="92">
          <cell r="H92" t="str">
            <v>105465-P.S.R. RAMADILLA</v>
          </cell>
          <cell r="I92">
            <v>1</v>
          </cell>
          <cell r="L92">
            <v>1</v>
          </cell>
        </row>
        <row r="93">
          <cell r="H93" t="str">
            <v>105466-P.S.R. VALLE HERMOSO</v>
          </cell>
          <cell r="J93">
            <v>1</v>
          </cell>
          <cell r="L93">
            <v>1</v>
          </cell>
        </row>
        <row r="94">
          <cell r="H94" t="str">
            <v>105490-P.S.R. EL DURAZNO</v>
          </cell>
          <cell r="I94">
            <v>3</v>
          </cell>
          <cell r="L94">
            <v>3</v>
          </cell>
        </row>
        <row r="95">
          <cell r="H95" t="str">
            <v>04303-MONTE PATRIA</v>
          </cell>
          <cell r="I95">
            <v>30</v>
          </cell>
          <cell r="J95">
            <v>23</v>
          </cell>
          <cell r="K95">
            <v>29</v>
          </cell>
          <cell r="L95">
            <v>82</v>
          </cell>
        </row>
        <row r="96">
          <cell r="H96" t="str">
            <v>105307-CES. RURAL MONTE PATRIA</v>
          </cell>
          <cell r="I96">
            <v>7</v>
          </cell>
          <cell r="J96">
            <v>8</v>
          </cell>
          <cell r="K96">
            <v>9</v>
          </cell>
          <cell r="L96">
            <v>24</v>
          </cell>
        </row>
        <row r="97">
          <cell r="H97" t="str">
            <v>105311-CES. RURAL CHAÑARAL ALTO</v>
          </cell>
          <cell r="I97">
            <v>6</v>
          </cell>
          <cell r="K97">
            <v>6</v>
          </cell>
          <cell r="L97">
            <v>12</v>
          </cell>
        </row>
        <row r="98">
          <cell r="H98" t="str">
            <v>105312-CES. RURAL CAREN</v>
          </cell>
          <cell r="I98">
            <v>3</v>
          </cell>
          <cell r="J98">
            <v>2</v>
          </cell>
          <cell r="K98">
            <v>0</v>
          </cell>
          <cell r="L98">
            <v>5</v>
          </cell>
        </row>
        <row r="99">
          <cell r="H99" t="str">
            <v>105318-CES. RURAL EL PALQUI</v>
          </cell>
          <cell r="I99">
            <v>14</v>
          </cell>
          <cell r="J99">
            <v>10</v>
          </cell>
          <cell r="K99">
            <v>10</v>
          </cell>
          <cell r="L99">
            <v>34</v>
          </cell>
        </row>
        <row r="100">
          <cell r="H100" t="str">
            <v>105431-P.S.R. PEDREGAL</v>
          </cell>
          <cell r="J100">
            <v>2</v>
          </cell>
          <cell r="K100">
            <v>1</v>
          </cell>
          <cell r="L100">
            <v>3</v>
          </cell>
        </row>
        <row r="101">
          <cell r="H101" t="str">
            <v>105435-P.S.R. TULAHUEN</v>
          </cell>
          <cell r="I101">
            <v>0</v>
          </cell>
          <cell r="K101">
            <v>3</v>
          </cell>
          <cell r="L101">
            <v>3</v>
          </cell>
        </row>
        <row r="102">
          <cell r="H102" t="str">
            <v>105436-P.S.R. EL MAITEN</v>
          </cell>
          <cell r="I102">
            <v>0</v>
          </cell>
          <cell r="J102">
            <v>1</v>
          </cell>
          <cell r="L102">
            <v>1</v>
          </cell>
        </row>
        <row r="103">
          <cell r="H103" t="str">
            <v>105489-P.S.R. RAMADAS DE TULAHUEN</v>
          </cell>
          <cell r="I103">
            <v>0</v>
          </cell>
          <cell r="L103">
            <v>0</v>
          </cell>
        </row>
        <row r="104">
          <cell r="H104" t="str">
            <v>04304-PUNITAQUI</v>
          </cell>
          <cell r="I104">
            <v>5</v>
          </cell>
          <cell r="J104">
            <v>8</v>
          </cell>
          <cell r="K104">
            <v>13</v>
          </cell>
          <cell r="L104">
            <v>26</v>
          </cell>
        </row>
        <row r="105">
          <cell r="H105" t="str">
            <v>105308-CES. RURAL PUNITAQUI</v>
          </cell>
          <cell r="I105">
            <v>5</v>
          </cell>
          <cell r="J105">
            <v>8</v>
          </cell>
          <cell r="K105">
            <v>13</v>
          </cell>
          <cell r="L105">
            <v>26</v>
          </cell>
        </row>
        <row r="106">
          <cell r="H106" t="str">
            <v>04305-RIO HURTADO</v>
          </cell>
          <cell r="I106">
            <v>0</v>
          </cell>
          <cell r="J106">
            <v>3</v>
          </cell>
          <cell r="L106">
            <v>3</v>
          </cell>
        </row>
        <row r="107">
          <cell r="H107" t="str">
            <v>105310-CES. RURAL PICHASCA</v>
          </cell>
          <cell r="I107">
            <v>0</v>
          </cell>
          <cell r="J107">
            <v>0</v>
          </cell>
          <cell r="L107">
            <v>0</v>
          </cell>
        </row>
        <row r="108">
          <cell r="H108" t="str">
            <v>105413-P.S.R. SAMO ALTO</v>
          </cell>
          <cell r="J108">
            <v>3</v>
          </cell>
          <cell r="L108">
            <v>3</v>
          </cell>
        </row>
        <row r="109">
          <cell r="H109" t="str">
            <v>Total general</v>
          </cell>
          <cell r="I109">
            <v>429</v>
          </cell>
          <cell r="J109">
            <v>339</v>
          </cell>
          <cell r="K109">
            <v>566</v>
          </cell>
          <cell r="L109">
            <v>1334</v>
          </cell>
        </row>
      </sheetData>
      <sheetData sheetId="3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157</v>
          </cell>
          <cell r="J5">
            <v>109</v>
          </cell>
          <cell r="K5">
            <v>186</v>
          </cell>
          <cell r="L5">
            <v>452</v>
          </cell>
        </row>
        <row r="6">
          <cell r="H6" t="str">
            <v>105300-CES. CARDENAL CARO</v>
          </cell>
          <cell r="I6">
            <v>21</v>
          </cell>
          <cell r="J6">
            <v>0</v>
          </cell>
          <cell r="K6">
            <v>33</v>
          </cell>
          <cell r="L6">
            <v>54</v>
          </cell>
        </row>
        <row r="7">
          <cell r="H7" t="str">
            <v>105301-CES. LAS COMPAÑIAS</v>
          </cell>
          <cell r="I7">
            <v>33</v>
          </cell>
          <cell r="J7">
            <v>22</v>
          </cell>
          <cell r="K7">
            <v>34</v>
          </cell>
          <cell r="L7">
            <v>89</v>
          </cell>
        </row>
        <row r="8">
          <cell r="H8" t="str">
            <v>105302-CES. PEDRO AGUIRRE C.</v>
          </cell>
          <cell r="I8">
            <v>30</v>
          </cell>
          <cell r="J8">
            <v>22</v>
          </cell>
          <cell r="K8">
            <v>36</v>
          </cell>
          <cell r="L8">
            <v>88</v>
          </cell>
        </row>
        <row r="9">
          <cell r="H9" t="str">
            <v>105313-CES. SCHAFFHAUSER</v>
          </cell>
          <cell r="I9">
            <v>15</v>
          </cell>
          <cell r="J9">
            <v>15</v>
          </cell>
          <cell r="K9">
            <v>23</v>
          </cell>
          <cell r="L9">
            <v>53</v>
          </cell>
        </row>
        <row r="10">
          <cell r="H10" t="str">
            <v>105319-CES. CARDENAL R.S.H.</v>
          </cell>
          <cell r="I10">
            <v>42</v>
          </cell>
          <cell r="J10">
            <v>26</v>
          </cell>
          <cell r="K10">
            <v>25</v>
          </cell>
          <cell r="L10">
            <v>93</v>
          </cell>
        </row>
        <row r="11">
          <cell r="H11" t="str">
            <v>105325-CESFAM JUAN PABLO II</v>
          </cell>
          <cell r="I11">
            <v>14</v>
          </cell>
          <cell r="J11">
            <v>22</v>
          </cell>
          <cell r="K11">
            <v>27</v>
          </cell>
          <cell r="L11">
            <v>63</v>
          </cell>
        </row>
        <row r="12">
          <cell r="H12" t="str">
            <v>105400-P.S.R. ALGARROBITO            </v>
          </cell>
          <cell r="K12">
            <v>0</v>
          </cell>
          <cell r="L12">
            <v>0</v>
          </cell>
        </row>
        <row r="13">
          <cell r="H13" t="str">
            <v>105402-P.S.R. EL ROMERO</v>
          </cell>
          <cell r="K13">
            <v>0</v>
          </cell>
          <cell r="L13">
            <v>0</v>
          </cell>
        </row>
        <row r="14">
          <cell r="H14" t="str">
            <v>105499-P.S.R. LAMBERT</v>
          </cell>
          <cell r="K14">
            <v>2</v>
          </cell>
          <cell r="L14">
            <v>2</v>
          </cell>
        </row>
        <row r="15">
          <cell r="H15" t="str">
            <v>105700-CECOF VILLA EL INDIO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</row>
        <row r="16">
          <cell r="H16" t="str">
            <v>200402-CECOF ARCOS DE PINAMAR</v>
          </cell>
          <cell r="I16">
            <v>2</v>
          </cell>
          <cell r="J16">
            <v>1</v>
          </cell>
          <cell r="K16">
            <v>6</v>
          </cell>
          <cell r="L16">
            <v>9</v>
          </cell>
        </row>
        <row r="17">
          <cell r="H17" t="str">
            <v>04102-COQUIMBO</v>
          </cell>
          <cell r="I17">
            <v>165</v>
          </cell>
          <cell r="J17">
            <v>145</v>
          </cell>
          <cell r="K17">
            <v>163</v>
          </cell>
          <cell r="L17">
            <v>473</v>
          </cell>
        </row>
        <row r="18">
          <cell r="H18" t="str">
            <v>105303-CES. SAN JUAN</v>
          </cell>
          <cell r="I18">
            <v>17</v>
          </cell>
          <cell r="J18">
            <v>13</v>
          </cell>
          <cell r="K18">
            <v>17</v>
          </cell>
          <cell r="L18">
            <v>47</v>
          </cell>
        </row>
        <row r="19">
          <cell r="H19" t="str">
            <v>105304-CES. SANTA CECILIA</v>
          </cell>
          <cell r="I19">
            <v>36</v>
          </cell>
          <cell r="J19">
            <v>37</v>
          </cell>
          <cell r="K19">
            <v>39</v>
          </cell>
          <cell r="L19">
            <v>112</v>
          </cell>
        </row>
        <row r="20">
          <cell r="H20" t="str">
            <v>105305-CES. TIERRAS BLANCAS</v>
          </cell>
          <cell r="I20">
            <v>48</v>
          </cell>
          <cell r="J20">
            <v>44</v>
          </cell>
          <cell r="K20">
            <v>49</v>
          </cell>
          <cell r="L20">
            <v>141</v>
          </cell>
        </row>
        <row r="21">
          <cell r="H21" t="str">
            <v>105321-CES. RURAL  TONGOY</v>
          </cell>
          <cell r="I21">
            <v>6</v>
          </cell>
          <cell r="J21">
            <v>10</v>
          </cell>
          <cell r="K21">
            <v>5</v>
          </cell>
          <cell r="L21">
            <v>21</v>
          </cell>
        </row>
        <row r="22">
          <cell r="H22" t="str">
            <v>105323-CES. DR. SERGIO AGUILAR</v>
          </cell>
          <cell r="I22">
            <v>39</v>
          </cell>
          <cell r="J22">
            <v>36</v>
          </cell>
          <cell r="K22">
            <v>44</v>
          </cell>
          <cell r="L22">
            <v>119</v>
          </cell>
        </row>
        <row r="23">
          <cell r="H23" t="str">
            <v>105405-P.S.R. GUANAQUEROS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 t="str">
            <v>105406-P.S.R. PAN DE AZUCAR</v>
          </cell>
          <cell r="I24">
            <v>10</v>
          </cell>
          <cell r="J24">
            <v>2</v>
          </cell>
          <cell r="K24">
            <v>2</v>
          </cell>
          <cell r="L24">
            <v>14</v>
          </cell>
        </row>
        <row r="25">
          <cell r="H25" t="str">
            <v>105705-CECOF EL ALBA</v>
          </cell>
          <cell r="I25">
            <v>8</v>
          </cell>
          <cell r="J25">
            <v>0</v>
          </cell>
          <cell r="K25">
            <v>4</v>
          </cell>
          <cell r="L25">
            <v>12</v>
          </cell>
        </row>
        <row r="26">
          <cell r="H26" t="str">
            <v>200273-CECOF PUNTA MIRA</v>
          </cell>
          <cell r="I26">
            <v>1</v>
          </cell>
          <cell r="J26">
            <v>3</v>
          </cell>
          <cell r="K26">
            <v>3</v>
          </cell>
          <cell r="L26">
            <v>7</v>
          </cell>
        </row>
        <row r="27">
          <cell r="H27" t="str">
            <v>04103-ANDACOLLO</v>
          </cell>
          <cell r="J27">
            <v>5</v>
          </cell>
          <cell r="K27">
            <v>5</v>
          </cell>
          <cell r="L27">
            <v>10</v>
          </cell>
        </row>
        <row r="28">
          <cell r="H28" t="str">
            <v>105106-HOSPITAL ANDACOLLO</v>
          </cell>
          <cell r="J28">
            <v>5</v>
          </cell>
          <cell r="K28">
            <v>5</v>
          </cell>
          <cell r="L28">
            <v>10</v>
          </cell>
        </row>
        <row r="29">
          <cell r="H29" t="str">
            <v>04105-PAIHUANO</v>
          </cell>
          <cell r="K29">
            <v>2</v>
          </cell>
          <cell r="L29">
            <v>2</v>
          </cell>
        </row>
        <row r="30">
          <cell r="H30" t="str">
            <v>105306-CES. PAIHUANO</v>
          </cell>
          <cell r="K30">
            <v>2</v>
          </cell>
          <cell r="L30">
            <v>2</v>
          </cell>
        </row>
        <row r="31">
          <cell r="H31" t="str">
            <v>04106-VICUÑA</v>
          </cell>
          <cell r="I31">
            <v>5</v>
          </cell>
          <cell r="J31">
            <v>7</v>
          </cell>
          <cell r="K31">
            <v>15</v>
          </cell>
          <cell r="L31">
            <v>27</v>
          </cell>
        </row>
        <row r="32">
          <cell r="H32" t="str">
            <v>105107-HOSPITAL VICUÑA</v>
          </cell>
          <cell r="I32">
            <v>4</v>
          </cell>
          <cell r="J32">
            <v>1</v>
          </cell>
          <cell r="K32">
            <v>5</v>
          </cell>
          <cell r="L32">
            <v>10</v>
          </cell>
        </row>
        <row r="33">
          <cell r="H33" t="str">
            <v>105467-P.S.R. DIAGUITAS</v>
          </cell>
          <cell r="I33">
            <v>1</v>
          </cell>
          <cell r="J33">
            <v>3</v>
          </cell>
          <cell r="K33">
            <v>4</v>
          </cell>
          <cell r="L33">
            <v>8</v>
          </cell>
        </row>
        <row r="34">
          <cell r="H34" t="str">
            <v>105469-P.S.R. EL TAMBO</v>
          </cell>
          <cell r="J34">
            <v>2</v>
          </cell>
          <cell r="K34">
            <v>3</v>
          </cell>
          <cell r="L34">
            <v>5</v>
          </cell>
        </row>
        <row r="35">
          <cell r="H35" t="str">
            <v>105502-P.S.R. CALINGASTA</v>
          </cell>
          <cell r="I35">
            <v>0</v>
          </cell>
          <cell r="J35">
            <v>1</v>
          </cell>
          <cell r="K35">
            <v>3</v>
          </cell>
          <cell r="L35">
            <v>4</v>
          </cell>
        </row>
        <row r="36">
          <cell r="H36" t="str">
            <v>04201-ILLAPEL</v>
          </cell>
          <cell r="I36">
            <v>16</v>
          </cell>
          <cell r="J36">
            <v>27</v>
          </cell>
          <cell r="K36">
            <v>26</v>
          </cell>
          <cell r="L36">
            <v>69</v>
          </cell>
        </row>
        <row r="37">
          <cell r="H37" t="str">
            <v>105326-CESFAM SAN RAFAEL</v>
          </cell>
          <cell r="I37">
            <v>8</v>
          </cell>
          <cell r="J37">
            <v>7</v>
          </cell>
          <cell r="K37">
            <v>8</v>
          </cell>
          <cell r="L37">
            <v>23</v>
          </cell>
        </row>
        <row r="38">
          <cell r="H38" t="str">
            <v>105443-P.S.R. CARCAMO                   </v>
          </cell>
          <cell r="J38">
            <v>0</v>
          </cell>
          <cell r="K38">
            <v>0</v>
          </cell>
          <cell r="L38">
            <v>0</v>
          </cell>
        </row>
        <row r="39">
          <cell r="H39" t="str">
            <v>105444-P.S.R. HUINTIL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H40" t="str">
            <v>105445-P.S.R. LIMAHUIDA</v>
          </cell>
          <cell r="I40">
            <v>1</v>
          </cell>
          <cell r="J40">
            <v>0</v>
          </cell>
          <cell r="L40">
            <v>1</v>
          </cell>
        </row>
        <row r="41">
          <cell r="H41" t="str">
            <v>105447-P.S.R. PERALILLO</v>
          </cell>
          <cell r="I41">
            <v>0</v>
          </cell>
          <cell r="J41">
            <v>1</v>
          </cell>
          <cell r="K41">
            <v>2</v>
          </cell>
          <cell r="L41">
            <v>3</v>
          </cell>
        </row>
        <row r="42">
          <cell r="H42" t="str">
            <v>105448-P.S.R. SANTA VIRGINIA</v>
          </cell>
          <cell r="J42">
            <v>1</v>
          </cell>
          <cell r="L42">
            <v>1</v>
          </cell>
        </row>
        <row r="43">
          <cell r="H43" t="str">
            <v>105485-P.S.R. PLAN DE HORNOS</v>
          </cell>
          <cell r="I43">
            <v>0</v>
          </cell>
          <cell r="L43">
            <v>0</v>
          </cell>
        </row>
        <row r="44">
          <cell r="H44" t="str">
            <v>105486-P.S.R. TUNGA SUR</v>
          </cell>
          <cell r="K44">
            <v>0</v>
          </cell>
          <cell r="L44">
            <v>0</v>
          </cell>
        </row>
        <row r="45">
          <cell r="H45" t="str">
            <v>105487-P.S.R. CAÑAS UNO</v>
          </cell>
          <cell r="I45">
            <v>0</v>
          </cell>
          <cell r="J45">
            <v>0</v>
          </cell>
          <cell r="K45">
            <v>1</v>
          </cell>
          <cell r="L45">
            <v>1</v>
          </cell>
        </row>
        <row r="46">
          <cell r="H46" t="str">
            <v>105496-P.S.R. PINTACURA SUR</v>
          </cell>
          <cell r="J46">
            <v>1</v>
          </cell>
          <cell r="L46">
            <v>1</v>
          </cell>
        </row>
        <row r="47">
          <cell r="H47" t="str">
            <v>105504-P.S.R. SOCAVON</v>
          </cell>
          <cell r="J47">
            <v>0</v>
          </cell>
          <cell r="K47">
            <v>0</v>
          </cell>
          <cell r="L47">
            <v>0</v>
          </cell>
        </row>
        <row r="48">
          <cell r="H48" t="str">
            <v>200366-CESFAM URBANO II</v>
          </cell>
          <cell r="I48">
            <v>7</v>
          </cell>
          <cell r="J48">
            <v>17</v>
          </cell>
          <cell r="K48">
            <v>15</v>
          </cell>
          <cell r="L48">
            <v>39</v>
          </cell>
        </row>
        <row r="49">
          <cell r="H49" t="str">
            <v>04202-CANELA</v>
          </cell>
          <cell r="I49">
            <v>1</v>
          </cell>
          <cell r="J49">
            <v>1</v>
          </cell>
          <cell r="K49">
            <v>8</v>
          </cell>
          <cell r="L49">
            <v>10</v>
          </cell>
        </row>
        <row r="50">
          <cell r="H50" t="str">
            <v>105309-CES. RURAL CANELA</v>
          </cell>
          <cell r="I50">
            <v>1</v>
          </cell>
          <cell r="J50">
            <v>1</v>
          </cell>
          <cell r="K50">
            <v>8</v>
          </cell>
          <cell r="L50">
            <v>10</v>
          </cell>
        </row>
        <row r="51">
          <cell r="H51" t="str">
            <v>105450-P.S.R. MINCHA NORTE            </v>
          </cell>
          <cell r="K51">
            <v>0</v>
          </cell>
          <cell r="L51">
            <v>0</v>
          </cell>
        </row>
        <row r="52">
          <cell r="H52" t="str">
            <v>105451-P.S.R. AGUA FRIA</v>
          </cell>
          <cell r="K52">
            <v>0</v>
          </cell>
          <cell r="L52">
            <v>0</v>
          </cell>
        </row>
        <row r="53">
          <cell r="H53" t="str">
            <v>04203-LOS VILOS</v>
          </cell>
          <cell r="I53">
            <v>8</v>
          </cell>
          <cell r="J53">
            <v>14</v>
          </cell>
          <cell r="K53">
            <v>10</v>
          </cell>
          <cell r="L53">
            <v>32</v>
          </cell>
        </row>
        <row r="54">
          <cell r="H54" t="str">
            <v>105108-HOSPITAL LOS VILOS</v>
          </cell>
          <cell r="I54">
            <v>8</v>
          </cell>
          <cell r="J54">
            <v>7</v>
          </cell>
          <cell r="K54">
            <v>8</v>
          </cell>
          <cell r="L54">
            <v>23</v>
          </cell>
        </row>
        <row r="55">
          <cell r="H55" t="str">
            <v>105478-P.S.R. CAIMANES                   </v>
          </cell>
          <cell r="I55">
            <v>0</v>
          </cell>
          <cell r="K55">
            <v>2</v>
          </cell>
          <cell r="L55">
            <v>2</v>
          </cell>
        </row>
        <row r="56">
          <cell r="H56" t="str">
            <v>105479-P.S.R. GUANGUALI</v>
          </cell>
          <cell r="I56">
            <v>0</v>
          </cell>
          <cell r="K56">
            <v>0</v>
          </cell>
          <cell r="L56">
            <v>0</v>
          </cell>
        </row>
        <row r="57">
          <cell r="H57" t="str">
            <v>105480-P.S.R. QUILIMARI</v>
          </cell>
          <cell r="J57">
            <v>7</v>
          </cell>
          <cell r="K57">
            <v>0</v>
          </cell>
          <cell r="L57">
            <v>7</v>
          </cell>
        </row>
        <row r="58">
          <cell r="H58" t="str">
            <v>105481-P.S.R. TILAMA</v>
          </cell>
          <cell r="K58">
            <v>0</v>
          </cell>
          <cell r="L58">
            <v>0</v>
          </cell>
        </row>
        <row r="59">
          <cell r="H59" t="str">
            <v>105511-P.S.R. LOS CONDORES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H60" t="str">
            <v>04204-SALAMANCA</v>
          </cell>
          <cell r="I60">
            <v>14</v>
          </cell>
          <cell r="J60">
            <v>19</v>
          </cell>
          <cell r="K60">
            <v>18</v>
          </cell>
          <cell r="L60">
            <v>51</v>
          </cell>
        </row>
        <row r="61">
          <cell r="H61" t="str">
            <v>105104-HOSPITAL SALAMANCA</v>
          </cell>
          <cell r="I61">
            <v>9</v>
          </cell>
          <cell r="J61">
            <v>14</v>
          </cell>
          <cell r="K61">
            <v>11</v>
          </cell>
          <cell r="L61">
            <v>34</v>
          </cell>
        </row>
        <row r="62">
          <cell r="H62" t="str">
            <v>105452-P.S.R. CUNCUMEN                 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105453-P.S.R. TRANQUILLA</v>
          </cell>
          <cell r="I63">
            <v>1</v>
          </cell>
          <cell r="J63">
            <v>1</v>
          </cell>
          <cell r="K63">
            <v>0</v>
          </cell>
          <cell r="L63">
            <v>2</v>
          </cell>
        </row>
        <row r="64">
          <cell r="H64" t="str">
            <v>105455-P.S.R. CHILLEPIN</v>
          </cell>
          <cell r="I64">
            <v>1</v>
          </cell>
          <cell r="J64">
            <v>0</v>
          </cell>
          <cell r="K64">
            <v>0</v>
          </cell>
          <cell r="L64">
            <v>1</v>
          </cell>
        </row>
        <row r="65">
          <cell r="H65" t="str">
            <v>105456-P.S.R. LLIMPO</v>
          </cell>
          <cell r="I65">
            <v>0</v>
          </cell>
          <cell r="J65">
            <v>0</v>
          </cell>
          <cell r="K65">
            <v>1</v>
          </cell>
          <cell r="L65">
            <v>1</v>
          </cell>
        </row>
        <row r="66">
          <cell r="H66" t="str">
            <v>105457-P.S.R. SAN AGUSTIN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105458-P.S.R. TAHUINCO</v>
          </cell>
          <cell r="I67">
            <v>2</v>
          </cell>
          <cell r="J67">
            <v>2</v>
          </cell>
          <cell r="K67">
            <v>3</v>
          </cell>
          <cell r="L67">
            <v>7</v>
          </cell>
        </row>
        <row r="68">
          <cell r="H68" t="str">
            <v>105491-P.S.R. QUELEN BAJO</v>
          </cell>
          <cell r="I68">
            <v>1</v>
          </cell>
          <cell r="J68">
            <v>1</v>
          </cell>
          <cell r="K68">
            <v>2</v>
          </cell>
          <cell r="L68">
            <v>4</v>
          </cell>
        </row>
        <row r="69">
          <cell r="H69" t="str">
            <v>105492-P.S.R. CAMISA</v>
          </cell>
          <cell r="I69">
            <v>0</v>
          </cell>
          <cell r="J69">
            <v>0</v>
          </cell>
          <cell r="K69">
            <v>1</v>
          </cell>
          <cell r="L69">
            <v>1</v>
          </cell>
        </row>
        <row r="70">
          <cell r="H70" t="str">
            <v>105501-P.S.R. ARBOLEDA GRANDE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</row>
        <row r="71">
          <cell r="H71" t="str">
            <v>04301-OVALLE</v>
          </cell>
          <cell r="I71">
            <v>59</v>
          </cell>
          <cell r="J71">
            <v>59</v>
          </cell>
          <cell r="K71">
            <v>71</v>
          </cell>
          <cell r="L71">
            <v>189</v>
          </cell>
        </row>
        <row r="72">
          <cell r="H72" t="str">
            <v>105315-CES. RURAL C. DE TAMAYA</v>
          </cell>
          <cell r="I72">
            <v>1</v>
          </cell>
          <cell r="J72">
            <v>1</v>
          </cell>
          <cell r="K72">
            <v>6</v>
          </cell>
          <cell r="L72">
            <v>8</v>
          </cell>
        </row>
        <row r="73">
          <cell r="H73" t="str">
            <v>105317-CES. JORGE JORDAN D.</v>
          </cell>
          <cell r="I73">
            <v>9</v>
          </cell>
          <cell r="J73">
            <v>13</v>
          </cell>
          <cell r="K73">
            <v>28</v>
          </cell>
          <cell r="L73">
            <v>50</v>
          </cell>
        </row>
        <row r="74">
          <cell r="H74" t="str">
            <v>105322-CES. MARCOS MACUADA</v>
          </cell>
          <cell r="I74">
            <v>24</v>
          </cell>
          <cell r="J74">
            <v>32</v>
          </cell>
          <cell r="K74">
            <v>24</v>
          </cell>
          <cell r="L74">
            <v>80</v>
          </cell>
        </row>
        <row r="75">
          <cell r="H75" t="str">
            <v>105324-CES. SOTAQUI</v>
          </cell>
          <cell r="I75">
            <v>8</v>
          </cell>
          <cell r="J75">
            <v>5</v>
          </cell>
          <cell r="K75">
            <v>1</v>
          </cell>
          <cell r="L75">
            <v>14</v>
          </cell>
        </row>
        <row r="76">
          <cell r="H76" t="str">
            <v>105415-P.S.R. BARRAZA</v>
          </cell>
          <cell r="I76">
            <v>0</v>
          </cell>
          <cell r="K76">
            <v>0</v>
          </cell>
          <cell r="L76">
            <v>0</v>
          </cell>
        </row>
        <row r="77">
          <cell r="H77" t="str">
            <v>105416-P.S.R. CAMARICO                  </v>
          </cell>
          <cell r="J77">
            <v>1</v>
          </cell>
          <cell r="K77">
            <v>0</v>
          </cell>
          <cell r="L77">
            <v>1</v>
          </cell>
        </row>
        <row r="78">
          <cell r="H78" t="str">
            <v>105417-P.S.R. ALCONES BAJOS</v>
          </cell>
          <cell r="K78">
            <v>2</v>
          </cell>
          <cell r="L78">
            <v>2</v>
          </cell>
        </row>
        <row r="79">
          <cell r="H79" t="str">
            <v>105422-P.S.R. HORNILLOS</v>
          </cell>
          <cell r="J79">
            <v>0</v>
          </cell>
          <cell r="L79">
            <v>0</v>
          </cell>
        </row>
        <row r="80">
          <cell r="H80" t="str">
            <v>105437-P.S.R. CHALINGA</v>
          </cell>
          <cell r="I80">
            <v>0</v>
          </cell>
          <cell r="K80">
            <v>0</v>
          </cell>
          <cell r="L80">
            <v>0</v>
          </cell>
        </row>
        <row r="81">
          <cell r="H81" t="str">
            <v>105439-P.S.R. CERRO BLANCO</v>
          </cell>
          <cell r="K81">
            <v>0</v>
          </cell>
          <cell r="L81">
            <v>0</v>
          </cell>
        </row>
        <row r="82">
          <cell r="H82" t="str">
            <v>105507-P.S.R. HUAMALATA</v>
          </cell>
          <cell r="K82">
            <v>0</v>
          </cell>
          <cell r="L82">
            <v>0</v>
          </cell>
        </row>
        <row r="83">
          <cell r="H83" t="str">
            <v>105510-P.S.R. RECOLETA</v>
          </cell>
          <cell r="I83">
            <v>0</v>
          </cell>
          <cell r="K83">
            <v>0</v>
          </cell>
          <cell r="L83">
            <v>0</v>
          </cell>
        </row>
        <row r="84">
          <cell r="H84" t="str">
            <v>105722-CECOF SAN JOSE DE LA DEHESA</v>
          </cell>
          <cell r="I84">
            <v>8</v>
          </cell>
          <cell r="J84">
            <v>2</v>
          </cell>
          <cell r="K84">
            <v>6</v>
          </cell>
          <cell r="L84">
            <v>16</v>
          </cell>
        </row>
        <row r="85">
          <cell r="H85" t="str">
            <v>105723-CECOF LIMARI</v>
          </cell>
          <cell r="I85">
            <v>3</v>
          </cell>
          <cell r="J85">
            <v>5</v>
          </cell>
          <cell r="K85">
            <v>2</v>
          </cell>
          <cell r="L85">
            <v>10</v>
          </cell>
        </row>
        <row r="86">
          <cell r="H86" t="str">
            <v>200258-CECOF LOS COPIHUES</v>
          </cell>
          <cell r="I86">
            <v>4</v>
          </cell>
          <cell r="J86">
            <v>0</v>
          </cell>
          <cell r="K86">
            <v>1</v>
          </cell>
          <cell r="L86">
            <v>5</v>
          </cell>
        </row>
        <row r="87">
          <cell r="H87" t="str">
            <v>200367-CECOF COLONIA LIMARÍ</v>
          </cell>
          <cell r="I87">
            <v>2</v>
          </cell>
          <cell r="J87">
            <v>0</v>
          </cell>
          <cell r="K87">
            <v>1</v>
          </cell>
          <cell r="L87">
            <v>3</v>
          </cell>
        </row>
        <row r="88">
          <cell r="H88" t="str">
            <v>04302-COMBARBALÁ</v>
          </cell>
          <cell r="I88">
            <v>12</v>
          </cell>
          <cell r="J88">
            <v>10</v>
          </cell>
          <cell r="K88">
            <v>8</v>
          </cell>
          <cell r="L88">
            <v>30</v>
          </cell>
        </row>
        <row r="89">
          <cell r="H89" t="str">
            <v>105105-HOSPITAL COMBARBALÁ</v>
          </cell>
          <cell r="I89">
            <v>6</v>
          </cell>
          <cell r="J89">
            <v>9</v>
          </cell>
          <cell r="K89">
            <v>5</v>
          </cell>
          <cell r="L89">
            <v>20</v>
          </cell>
        </row>
        <row r="90">
          <cell r="H90" t="str">
            <v>105460-P.S.R. COGOTI 18</v>
          </cell>
          <cell r="J90">
            <v>0</v>
          </cell>
          <cell r="K90">
            <v>2</v>
          </cell>
          <cell r="L90">
            <v>2</v>
          </cell>
        </row>
        <row r="91">
          <cell r="H91" t="str">
            <v>105463-P.S.R. QUILITAPIA</v>
          </cell>
          <cell r="K91">
            <v>1</v>
          </cell>
          <cell r="L91">
            <v>1</v>
          </cell>
        </row>
        <row r="92">
          <cell r="H92" t="str">
            <v>105465-P.S.R. RAMADILLA</v>
          </cell>
          <cell r="I92">
            <v>5</v>
          </cell>
          <cell r="L92">
            <v>5</v>
          </cell>
        </row>
        <row r="93">
          <cell r="H93" t="str">
            <v>105466-P.S.R. VALLE HERMOSO</v>
          </cell>
          <cell r="J93">
            <v>1</v>
          </cell>
          <cell r="L93">
            <v>1</v>
          </cell>
        </row>
        <row r="94">
          <cell r="H94" t="str">
            <v>105490-P.S.R. EL DURAZNO</v>
          </cell>
          <cell r="I94">
            <v>1</v>
          </cell>
          <cell r="L94">
            <v>1</v>
          </cell>
        </row>
        <row r="95">
          <cell r="H95" t="str">
            <v>04303-MONTE PATRIA</v>
          </cell>
          <cell r="I95">
            <v>33</v>
          </cell>
          <cell r="J95">
            <v>11</v>
          </cell>
          <cell r="K95">
            <v>22</v>
          </cell>
          <cell r="L95">
            <v>66</v>
          </cell>
        </row>
        <row r="96">
          <cell r="H96" t="str">
            <v>105307-CES. RURAL MONTE PATRIA</v>
          </cell>
          <cell r="I96">
            <v>4</v>
          </cell>
          <cell r="J96">
            <v>3</v>
          </cell>
          <cell r="K96">
            <v>9</v>
          </cell>
          <cell r="L96">
            <v>16</v>
          </cell>
        </row>
        <row r="97">
          <cell r="H97" t="str">
            <v>105311-CES. RURAL CHAÑARAL ALTO</v>
          </cell>
          <cell r="I97">
            <v>18</v>
          </cell>
          <cell r="K97">
            <v>4</v>
          </cell>
          <cell r="L97">
            <v>22</v>
          </cell>
        </row>
        <row r="98">
          <cell r="H98" t="str">
            <v>105312-CES. RURAL CAREN</v>
          </cell>
          <cell r="I98">
            <v>0</v>
          </cell>
          <cell r="J98">
            <v>3</v>
          </cell>
          <cell r="K98">
            <v>1</v>
          </cell>
          <cell r="L98">
            <v>4</v>
          </cell>
        </row>
        <row r="99">
          <cell r="H99" t="str">
            <v>105318-CES. RURAL EL PALQUI</v>
          </cell>
          <cell r="I99">
            <v>11</v>
          </cell>
          <cell r="J99">
            <v>5</v>
          </cell>
          <cell r="K99">
            <v>8</v>
          </cell>
          <cell r="L99">
            <v>24</v>
          </cell>
        </row>
        <row r="100">
          <cell r="H100" t="str">
            <v>105431-P.S.R. PEDREGAL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105435-P.S.R. TULAHUEN</v>
          </cell>
          <cell r="I101">
            <v>0</v>
          </cell>
          <cell r="K101">
            <v>0</v>
          </cell>
          <cell r="L101">
            <v>0</v>
          </cell>
        </row>
        <row r="102">
          <cell r="H102" t="str">
            <v>105436-P.S.R. EL MAITEN</v>
          </cell>
          <cell r="I102">
            <v>0</v>
          </cell>
          <cell r="J102">
            <v>0</v>
          </cell>
          <cell r="L102">
            <v>0</v>
          </cell>
        </row>
        <row r="103">
          <cell r="H103" t="str">
            <v>105489-P.S.R. RAMADAS DE TULAHUEN</v>
          </cell>
          <cell r="I103">
            <v>0</v>
          </cell>
          <cell r="L103">
            <v>0</v>
          </cell>
        </row>
        <row r="104">
          <cell r="H104" t="str">
            <v>04304-PUNITAQUI</v>
          </cell>
          <cell r="I104">
            <v>6</v>
          </cell>
          <cell r="J104">
            <v>6</v>
          </cell>
          <cell r="K104">
            <v>8</v>
          </cell>
          <cell r="L104">
            <v>20</v>
          </cell>
        </row>
        <row r="105">
          <cell r="H105" t="str">
            <v>105308-CES. RURAL PUNITAQUI</v>
          </cell>
          <cell r="I105">
            <v>6</v>
          </cell>
          <cell r="J105">
            <v>6</v>
          </cell>
          <cell r="K105">
            <v>8</v>
          </cell>
          <cell r="L105">
            <v>20</v>
          </cell>
        </row>
        <row r="106">
          <cell r="H106" t="str">
            <v>04305-RIO HURTADO</v>
          </cell>
          <cell r="I106">
            <v>1</v>
          </cell>
          <cell r="J106">
            <v>1</v>
          </cell>
          <cell r="L106">
            <v>2</v>
          </cell>
        </row>
        <row r="107">
          <cell r="H107" t="str">
            <v>105310-CES. RURAL PICHASCA</v>
          </cell>
          <cell r="I107">
            <v>1</v>
          </cell>
          <cell r="J107">
            <v>0</v>
          </cell>
          <cell r="L107">
            <v>1</v>
          </cell>
        </row>
        <row r="108">
          <cell r="H108" t="str">
            <v>105413-P.S.R. SAMO ALTO</v>
          </cell>
          <cell r="J108">
            <v>1</v>
          </cell>
          <cell r="L108">
            <v>1</v>
          </cell>
        </row>
        <row r="109">
          <cell r="H109" t="str">
            <v>Total general</v>
          </cell>
          <cell r="I109">
            <v>477</v>
          </cell>
          <cell r="J109">
            <v>414</v>
          </cell>
          <cell r="K109">
            <v>542</v>
          </cell>
          <cell r="L109">
            <v>1433</v>
          </cell>
        </row>
      </sheetData>
      <sheetData sheetId="4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229</v>
          </cell>
          <cell r="J5">
            <v>151</v>
          </cell>
          <cell r="K5">
            <v>220</v>
          </cell>
          <cell r="L5">
            <v>600</v>
          </cell>
        </row>
        <row r="6">
          <cell r="H6" t="str">
            <v>105300-CES. CARDENAL CARO</v>
          </cell>
          <cell r="I6">
            <v>28</v>
          </cell>
          <cell r="J6">
            <v>21</v>
          </cell>
          <cell r="K6">
            <v>26</v>
          </cell>
          <cell r="L6">
            <v>75</v>
          </cell>
        </row>
        <row r="7">
          <cell r="H7" t="str">
            <v>105301-CES. LAS COMPAÑIAS</v>
          </cell>
          <cell r="I7">
            <v>36</v>
          </cell>
          <cell r="J7">
            <v>14</v>
          </cell>
          <cell r="K7">
            <v>26</v>
          </cell>
          <cell r="L7">
            <v>76</v>
          </cell>
        </row>
        <row r="8">
          <cell r="H8" t="str">
            <v>105302-CES. PEDRO AGUIRRE C.</v>
          </cell>
          <cell r="I8">
            <v>41</v>
          </cell>
          <cell r="J8">
            <v>31</v>
          </cell>
          <cell r="K8">
            <v>34</v>
          </cell>
          <cell r="L8">
            <v>106</v>
          </cell>
        </row>
        <row r="9">
          <cell r="H9" t="str">
            <v>105313-CES. SCHAFFHAUSER</v>
          </cell>
          <cell r="I9">
            <v>34</v>
          </cell>
          <cell r="J9">
            <v>29</v>
          </cell>
          <cell r="K9">
            <v>51</v>
          </cell>
          <cell r="L9">
            <v>114</v>
          </cell>
        </row>
        <row r="10">
          <cell r="H10" t="str">
            <v>105319-CES. CARDENAL R.S.H.</v>
          </cell>
          <cell r="I10">
            <v>42</v>
          </cell>
          <cell r="J10">
            <v>24</v>
          </cell>
          <cell r="K10">
            <v>28</v>
          </cell>
          <cell r="L10">
            <v>94</v>
          </cell>
        </row>
        <row r="11">
          <cell r="H11" t="str">
            <v>105325-CESFAM JUAN PABLO II</v>
          </cell>
          <cell r="I11">
            <v>31</v>
          </cell>
          <cell r="J11">
            <v>14</v>
          </cell>
          <cell r="K11">
            <v>34</v>
          </cell>
          <cell r="L11">
            <v>79</v>
          </cell>
        </row>
        <row r="12">
          <cell r="H12" t="str">
            <v>105400-P.S.R. ALGARROBITO            </v>
          </cell>
          <cell r="I12">
            <v>6</v>
          </cell>
          <cell r="J12">
            <v>2</v>
          </cell>
          <cell r="L12">
            <v>8</v>
          </cell>
        </row>
        <row r="13">
          <cell r="H13" t="str">
            <v>105401-P.S.R. LAS ROJAS</v>
          </cell>
          <cell r="K13">
            <v>1</v>
          </cell>
          <cell r="L13">
            <v>1</v>
          </cell>
        </row>
        <row r="14">
          <cell r="H14" t="str">
            <v>105402-P.S.R. EL ROMERO</v>
          </cell>
          <cell r="I14">
            <v>1</v>
          </cell>
          <cell r="J14">
            <v>2</v>
          </cell>
          <cell r="K14">
            <v>1</v>
          </cell>
          <cell r="L14">
            <v>4</v>
          </cell>
        </row>
        <row r="15">
          <cell r="H15" t="str">
            <v>105499-P.S.R. LAMBERT</v>
          </cell>
          <cell r="J15">
            <v>1</v>
          </cell>
          <cell r="K15">
            <v>2</v>
          </cell>
          <cell r="L15">
            <v>3</v>
          </cell>
        </row>
        <row r="16">
          <cell r="H16" t="str">
            <v>105700-CECOF VILLA EL INDIO</v>
          </cell>
          <cell r="I16">
            <v>1</v>
          </cell>
          <cell r="J16">
            <v>5</v>
          </cell>
          <cell r="K16">
            <v>5</v>
          </cell>
          <cell r="L16">
            <v>11</v>
          </cell>
        </row>
        <row r="17">
          <cell r="H17" t="str">
            <v>105701-CECOF VILLA ALEMANIA</v>
          </cell>
          <cell r="I17">
            <v>4</v>
          </cell>
          <cell r="J17">
            <v>1</v>
          </cell>
          <cell r="K17">
            <v>3</v>
          </cell>
          <cell r="L17">
            <v>8</v>
          </cell>
        </row>
        <row r="18">
          <cell r="H18" t="str">
            <v>105702-CECOF VILLA LAMBERT</v>
          </cell>
          <cell r="I18">
            <v>3</v>
          </cell>
          <cell r="J18">
            <v>4</v>
          </cell>
          <cell r="K18">
            <v>2</v>
          </cell>
          <cell r="L18">
            <v>9</v>
          </cell>
        </row>
        <row r="19">
          <cell r="H19" t="str">
            <v>200402-CECOF ARCOS DE PINAMAR</v>
          </cell>
          <cell r="I19">
            <v>2</v>
          </cell>
          <cell r="J19">
            <v>3</v>
          </cell>
          <cell r="K19">
            <v>7</v>
          </cell>
          <cell r="L19">
            <v>12</v>
          </cell>
        </row>
        <row r="20">
          <cell r="H20" t="str">
            <v>04102-COQUIMBO</v>
          </cell>
          <cell r="I20">
            <v>236</v>
          </cell>
          <cell r="J20">
            <v>211</v>
          </cell>
          <cell r="K20">
            <v>260</v>
          </cell>
          <cell r="L20">
            <v>707</v>
          </cell>
        </row>
        <row r="21">
          <cell r="H21" t="str">
            <v>105303-CES. SAN JUAN</v>
          </cell>
          <cell r="I21">
            <v>47</v>
          </cell>
          <cell r="J21">
            <v>24</v>
          </cell>
          <cell r="K21">
            <v>42</v>
          </cell>
          <cell r="L21">
            <v>113</v>
          </cell>
        </row>
        <row r="22">
          <cell r="H22" t="str">
            <v>105304-CES. SANTA CECILIA</v>
          </cell>
          <cell r="I22">
            <v>42</v>
          </cell>
          <cell r="J22">
            <v>32</v>
          </cell>
          <cell r="K22">
            <v>41</v>
          </cell>
          <cell r="L22">
            <v>115</v>
          </cell>
        </row>
        <row r="23">
          <cell r="H23" t="str">
            <v>105305-CES. TIERRAS BLANCAS</v>
          </cell>
          <cell r="I23">
            <v>65</v>
          </cell>
          <cell r="J23">
            <v>60</v>
          </cell>
          <cell r="K23">
            <v>83</v>
          </cell>
          <cell r="L23">
            <v>208</v>
          </cell>
        </row>
        <row r="24">
          <cell r="H24" t="str">
            <v>105321-CES. RURAL  TONGOY</v>
          </cell>
          <cell r="I24">
            <v>7</v>
          </cell>
          <cell r="J24">
            <v>11</v>
          </cell>
          <cell r="K24">
            <v>8</v>
          </cell>
          <cell r="L24">
            <v>26</v>
          </cell>
        </row>
        <row r="25">
          <cell r="H25" t="str">
            <v>105323-CES. DR. SERGIO AGUILAR</v>
          </cell>
          <cell r="I25">
            <v>50</v>
          </cell>
          <cell r="J25">
            <v>60</v>
          </cell>
          <cell r="K25">
            <v>56</v>
          </cell>
          <cell r="L25">
            <v>166</v>
          </cell>
        </row>
        <row r="26">
          <cell r="H26" t="str">
            <v>105405-P.S.R. GUANAQUEROS</v>
          </cell>
          <cell r="I26">
            <v>2</v>
          </cell>
          <cell r="K26">
            <v>3</v>
          </cell>
          <cell r="L26">
            <v>5</v>
          </cell>
        </row>
        <row r="27">
          <cell r="H27" t="str">
            <v>105406-P.S.R. PAN DE AZUCAR</v>
          </cell>
          <cell r="I27">
            <v>9</v>
          </cell>
          <cell r="J27">
            <v>9</v>
          </cell>
          <cell r="K27">
            <v>13</v>
          </cell>
          <cell r="L27">
            <v>31</v>
          </cell>
        </row>
        <row r="28">
          <cell r="H28" t="str">
            <v>105407-P.S.R. TAMBILLOS</v>
          </cell>
          <cell r="I28">
            <v>2</v>
          </cell>
          <cell r="J28">
            <v>1</v>
          </cell>
          <cell r="K28">
            <v>1</v>
          </cell>
          <cell r="L28">
            <v>4</v>
          </cell>
        </row>
        <row r="29">
          <cell r="H29" t="str">
            <v>105705-CECOF EL ALBA</v>
          </cell>
          <cell r="I29">
            <v>4</v>
          </cell>
          <cell r="J29">
            <v>5</v>
          </cell>
          <cell r="K29">
            <v>3</v>
          </cell>
          <cell r="L29">
            <v>12</v>
          </cell>
        </row>
        <row r="30">
          <cell r="H30" t="str">
            <v>200273-CECOF PUNTA MIRA</v>
          </cell>
          <cell r="I30">
            <v>8</v>
          </cell>
          <cell r="J30">
            <v>9</v>
          </cell>
          <cell r="K30">
            <v>10</v>
          </cell>
          <cell r="L30">
            <v>27</v>
          </cell>
        </row>
        <row r="31">
          <cell r="H31" t="str">
            <v>04103-ANDACOLLO</v>
          </cell>
          <cell r="I31">
            <v>11</v>
          </cell>
          <cell r="J31">
            <v>10</v>
          </cell>
          <cell r="K31">
            <v>8</v>
          </cell>
          <cell r="L31">
            <v>29</v>
          </cell>
        </row>
        <row r="32">
          <cell r="H32" t="str">
            <v>105106-HOSPITAL ANDACOLLO</v>
          </cell>
          <cell r="I32">
            <v>11</v>
          </cell>
          <cell r="J32">
            <v>10</v>
          </cell>
          <cell r="K32">
            <v>8</v>
          </cell>
          <cell r="L32">
            <v>29</v>
          </cell>
        </row>
        <row r="33">
          <cell r="H33" t="str">
            <v>04104-LA HIGUERA</v>
          </cell>
          <cell r="I33">
            <v>3</v>
          </cell>
          <cell r="K33">
            <v>3</v>
          </cell>
          <cell r="L33">
            <v>6</v>
          </cell>
        </row>
        <row r="34">
          <cell r="H34" t="str">
            <v>105314-CES. LA HIGUERA</v>
          </cell>
          <cell r="K34">
            <v>2</v>
          </cell>
          <cell r="L34">
            <v>2</v>
          </cell>
        </row>
        <row r="35">
          <cell r="H35" t="str">
            <v>105500-P.S.R. CALETA HORNOS        </v>
          </cell>
          <cell r="I35">
            <v>3</v>
          </cell>
          <cell r="K35">
            <v>1</v>
          </cell>
          <cell r="L35">
            <v>4</v>
          </cell>
        </row>
        <row r="36">
          <cell r="H36" t="str">
            <v>04105-PAIHUANO</v>
          </cell>
          <cell r="I36">
            <v>2</v>
          </cell>
          <cell r="J36">
            <v>4</v>
          </cell>
          <cell r="K36">
            <v>5</v>
          </cell>
          <cell r="L36">
            <v>11</v>
          </cell>
        </row>
        <row r="37">
          <cell r="H37" t="str">
            <v>105306-CES. PAIHUANO</v>
          </cell>
          <cell r="J37">
            <v>3</v>
          </cell>
          <cell r="K37">
            <v>3</v>
          </cell>
          <cell r="L37">
            <v>6</v>
          </cell>
        </row>
        <row r="38">
          <cell r="H38" t="str">
            <v>105475-P.S.R. HORCON</v>
          </cell>
          <cell r="J38">
            <v>1</v>
          </cell>
          <cell r="K38">
            <v>1</v>
          </cell>
          <cell r="L38">
            <v>2</v>
          </cell>
        </row>
        <row r="39">
          <cell r="H39" t="str">
            <v>105477-P.S.R. PISCO ELQUI</v>
          </cell>
          <cell r="I39">
            <v>2</v>
          </cell>
          <cell r="K39">
            <v>1</v>
          </cell>
          <cell r="L39">
            <v>3</v>
          </cell>
        </row>
        <row r="40">
          <cell r="H40" t="str">
            <v>04106-VICUÑA</v>
          </cell>
          <cell r="I40">
            <v>28</v>
          </cell>
          <cell r="J40">
            <v>21</v>
          </cell>
          <cell r="K40">
            <v>27</v>
          </cell>
          <cell r="L40">
            <v>76</v>
          </cell>
        </row>
        <row r="41">
          <cell r="H41" t="str">
            <v>105107-HOSPITAL VICUÑA</v>
          </cell>
          <cell r="I41">
            <v>10</v>
          </cell>
          <cell r="J41">
            <v>12</v>
          </cell>
          <cell r="K41">
            <v>18</v>
          </cell>
          <cell r="L41">
            <v>40</v>
          </cell>
        </row>
        <row r="42">
          <cell r="H42" t="str">
            <v>105467-P.S.R. DIAGUITAS</v>
          </cell>
          <cell r="I42">
            <v>2</v>
          </cell>
          <cell r="J42">
            <v>1</v>
          </cell>
          <cell r="K42">
            <v>1</v>
          </cell>
          <cell r="L42">
            <v>4</v>
          </cell>
        </row>
        <row r="43">
          <cell r="H43" t="str">
            <v>105468-P.S.R. EL MOLLE</v>
          </cell>
          <cell r="I43">
            <v>1</v>
          </cell>
          <cell r="L43">
            <v>1</v>
          </cell>
        </row>
        <row r="44">
          <cell r="H44" t="str">
            <v>105469-P.S.R. EL TAMBO</v>
          </cell>
          <cell r="I44">
            <v>2</v>
          </cell>
          <cell r="L44">
            <v>2</v>
          </cell>
        </row>
        <row r="45">
          <cell r="H45" t="str">
            <v>105471-P.S.R. PERALILLO</v>
          </cell>
          <cell r="I45">
            <v>6</v>
          </cell>
          <cell r="J45">
            <v>1</v>
          </cell>
          <cell r="L45">
            <v>7</v>
          </cell>
        </row>
        <row r="46">
          <cell r="H46" t="str">
            <v>105472-P.S.R. RIVADAVIA</v>
          </cell>
          <cell r="J46">
            <v>2</v>
          </cell>
          <cell r="K46">
            <v>1</v>
          </cell>
          <cell r="L46">
            <v>3</v>
          </cell>
        </row>
        <row r="47">
          <cell r="H47" t="str">
            <v>105473-P.S.R. TALCUNA</v>
          </cell>
          <cell r="I47">
            <v>1</v>
          </cell>
          <cell r="K47">
            <v>2</v>
          </cell>
          <cell r="L47">
            <v>3</v>
          </cell>
        </row>
        <row r="48">
          <cell r="H48" t="str">
            <v>105474-P.S.R. CHAPILCA</v>
          </cell>
          <cell r="I48">
            <v>1</v>
          </cell>
          <cell r="K48">
            <v>1</v>
          </cell>
          <cell r="L48">
            <v>2</v>
          </cell>
        </row>
        <row r="49">
          <cell r="H49" t="str">
            <v>105502-P.S.R. CALINGASTA</v>
          </cell>
          <cell r="I49">
            <v>3</v>
          </cell>
          <cell r="J49">
            <v>5</v>
          </cell>
          <cell r="K49">
            <v>3</v>
          </cell>
          <cell r="L49">
            <v>11</v>
          </cell>
        </row>
        <row r="50">
          <cell r="H50" t="str">
            <v>105509-P.S.R. GUALLIGUAICA</v>
          </cell>
          <cell r="I50">
            <v>2</v>
          </cell>
          <cell r="K50">
            <v>1</v>
          </cell>
          <cell r="L50">
            <v>3</v>
          </cell>
        </row>
        <row r="51">
          <cell r="H51" t="str">
            <v>04201-ILLAPEL</v>
          </cell>
          <cell r="I51">
            <v>27</v>
          </cell>
          <cell r="J51">
            <v>22</v>
          </cell>
          <cell r="K51">
            <v>16</v>
          </cell>
          <cell r="L51">
            <v>65</v>
          </cell>
        </row>
        <row r="52">
          <cell r="H52" t="str">
            <v>105326-CESFAM SAN RAFAEL</v>
          </cell>
          <cell r="I52">
            <v>3</v>
          </cell>
          <cell r="J52">
            <v>6</v>
          </cell>
          <cell r="K52">
            <v>5</v>
          </cell>
          <cell r="L52">
            <v>14</v>
          </cell>
        </row>
        <row r="53">
          <cell r="H53" t="str">
            <v>105443-P.S.R. CARCAMO                   </v>
          </cell>
          <cell r="I53">
            <v>1</v>
          </cell>
          <cell r="L53">
            <v>1</v>
          </cell>
        </row>
        <row r="54">
          <cell r="H54" t="str">
            <v>105445-P.S.R. LIMAHUIDA</v>
          </cell>
          <cell r="K54">
            <v>1</v>
          </cell>
          <cell r="L54">
            <v>1</v>
          </cell>
        </row>
        <row r="55">
          <cell r="H55" t="str">
            <v>105447-P.S.R. PERALILLO</v>
          </cell>
          <cell r="I55">
            <v>3</v>
          </cell>
          <cell r="L55">
            <v>3</v>
          </cell>
        </row>
        <row r="56">
          <cell r="H56" t="str">
            <v>105448-P.S.R. SANTA VIRGINIA</v>
          </cell>
          <cell r="J56">
            <v>1</v>
          </cell>
          <cell r="L56">
            <v>1</v>
          </cell>
        </row>
        <row r="57">
          <cell r="H57" t="str">
            <v>105487-P.S.R. CAÑAS UNO</v>
          </cell>
          <cell r="I57">
            <v>1</v>
          </cell>
          <cell r="J57">
            <v>2</v>
          </cell>
          <cell r="L57">
            <v>3</v>
          </cell>
        </row>
        <row r="58">
          <cell r="H58" t="str">
            <v>105504-P.S.R. SOCAVON</v>
          </cell>
          <cell r="K58">
            <v>1</v>
          </cell>
          <cell r="L58">
            <v>1</v>
          </cell>
        </row>
        <row r="59">
          <cell r="H59" t="str">
            <v>200366-CESFAM URBANO II</v>
          </cell>
          <cell r="I59">
            <v>19</v>
          </cell>
          <cell r="J59">
            <v>13</v>
          </cell>
          <cell r="K59">
            <v>9</v>
          </cell>
          <cell r="L59">
            <v>41</v>
          </cell>
        </row>
        <row r="60">
          <cell r="H60" t="str">
            <v>04202-CANELA</v>
          </cell>
          <cell r="I60">
            <v>8</v>
          </cell>
          <cell r="J60">
            <v>6</v>
          </cell>
          <cell r="K60">
            <v>6</v>
          </cell>
          <cell r="L60">
            <v>20</v>
          </cell>
        </row>
        <row r="61">
          <cell r="H61" t="str">
            <v>105309-CES. RURAL CANELA</v>
          </cell>
          <cell r="I61">
            <v>8</v>
          </cell>
          <cell r="J61">
            <v>6</v>
          </cell>
          <cell r="K61">
            <v>5</v>
          </cell>
          <cell r="L61">
            <v>19</v>
          </cell>
        </row>
        <row r="62">
          <cell r="H62" t="str">
            <v>105483-P.S.R. LOS RULOS</v>
          </cell>
          <cell r="K62">
            <v>1</v>
          </cell>
          <cell r="L62">
            <v>1</v>
          </cell>
        </row>
        <row r="63">
          <cell r="H63" t="str">
            <v>04203-LOS VILOS</v>
          </cell>
          <cell r="I63">
            <v>20</v>
          </cell>
          <cell r="J63">
            <v>14</v>
          </cell>
          <cell r="K63">
            <v>34</v>
          </cell>
          <cell r="L63">
            <v>68</v>
          </cell>
        </row>
        <row r="64">
          <cell r="H64" t="str">
            <v>105108-HOSPITAL LOS VILOS</v>
          </cell>
          <cell r="I64">
            <v>14</v>
          </cell>
          <cell r="J64">
            <v>13</v>
          </cell>
          <cell r="K64">
            <v>27</v>
          </cell>
          <cell r="L64">
            <v>54</v>
          </cell>
        </row>
        <row r="65">
          <cell r="H65" t="str">
            <v>105479-P.S.R. GUANGUALI</v>
          </cell>
          <cell r="I65">
            <v>1</v>
          </cell>
          <cell r="K65">
            <v>2</v>
          </cell>
          <cell r="L65">
            <v>3</v>
          </cell>
        </row>
        <row r="66">
          <cell r="H66" t="str">
            <v>105480-P.S.R. QUILIMARI</v>
          </cell>
          <cell r="I66">
            <v>5</v>
          </cell>
          <cell r="K66">
            <v>1</v>
          </cell>
          <cell r="L66">
            <v>6</v>
          </cell>
        </row>
        <row r="67">
          <cell r="H67" t="str">
            <v>105481-P.S.R. TILAMA</v>
          </cell>
          <cell r="J67">
            <v>1</v>
          </cell>
          <cell r="K67">
            <v>2</v>
          </cell>
          <cell r="L67">
            <v>3</v>
          </cell>
        </row>
        <row r="68">
          <cell r="H68" t="str">
            <v>105511-P.S.R. LOS CONDORES</v>
          </cell>
          <cell r="K68">
            <v>2</v>
          </cell>
          <cell r="L68">
            <v>2</v>
          </cell>
        </row>
        <row r="69">
          <cell r="H69" t="str">
            <v>04204-SALAMANCA</v>
          </cell>
          <cell r="I69">
            <v>35</v>
          </cell>
          <cell r="J69">
            <v>18</v>
          </cell>
          <cell r="K69">
            <v>31</v>
          </cell>
          <cell r="L69">
            <v>84</v>
          </cell>
        </row>
        <row r="70">
          <cell r="H70" t="str">
            <v>105104-HOSPITAL SALAMANCA</v>
          </cell>
          <cell r="I70">
            <v>18</v>
          </cell>
          <cell r="J70">
            <v>14</v>
          </cell>
          <cell r="K70">
            <v>18</v>
          </cell>
          <cell r="L70">
            <v>50</v>
          </cell>
        </row>
        <row r="71">
          <cell r="H71" t="str">
            <v>105453-P.S.R. TRANQUILLA</v>
          </cell>
          <cell r="I71">
            <v>4</v>
          </cell>
          <cell r="K71">
            <v>4</v>
          </cell>
          <cell r="L71">
            <v>8</v>
          </cell>
        </row>
        <row r="72">
          <cell r="H72" t="str">
            <v>105454-P.S.R. CUNLAGUA</v>
          </cell>
          <cell r="I72">
            <v>1</v>
          </cell>
          <cell r="L72">
            <v>1</v>
          </cell>
        </row>
        <row r="73">
          <cell r="H73" t="str">
            <v>105455-P.S.R. CHILLEPIN</v>
          </cell>
          <cell r="I73">
            <v>1</v>
          </cell>
          <cell r="J73">
            <v>1</v>
          </cell>
          <cell r="K73">
            <v>3</v>
          </cell>
          <cell r="L73">
            <v>5</v>
          </cell>
        </row>
        <row r="74">
          <cell r="H74" t="str">
            <v>105456-P.S.R. LLIMPO</v>
          </cell>
          <cell r="I74">
            <v>1</v>
          </cell>
          <cell r="L74">
            <v>1</v>
          </cell>
        </row>
        <row r="75">
          <cell r="H75" t="str">
            <v>105457-P.S.R. SAN AGUSTIN</v>
          </cell>
          <cell r="I75">
            <v>1</v>
          </cell>
          <cell r="L75">
            <v>1</v>
          </cell>
        </row>
        <row r="76">
          <cell r="H76" t="str">
            <v>105458-P.S.R. TAHUINCO</v>
          </cell>
          <cell r="I76">
            <v>5</v>
          </cell>
          <cell r="J76">
            <v>1</v>
          </cell>
          <cell r="K76">
            <v>5</v>
          </cell>
          <cell r="L76">
            <v>11</v>
          </cell>
        </row>
        <row r="77">
          <cell r="H77" t="str">
            <v>105491-P.S.R. QUELEN BAJO</v>
          </cell>
          <cell r="I77">
            <v>4</v>
          </cell>
          <cell r="J77">
            <v>2</v>
          </cell>
          <cell r="L77">
            <v>6</v>
          </cell>
        </row>
        <row r="78">
          <cell r="H78" t="str">
            <v>105501-P.S.R. ARBOLEDA GRANDE</v>
          </cell>
          <cell r="K78">
            <v>1</v>
          </cell>
          <cell r="L78">
            <v>1</v>
          </cell>
        </row>
        <row r="79">
          <cell r="H79" t="str">
            <v>04301-OVALLE</v>
          </cell>
          <cell r="I79">
            <v>107</v>
          </cell>
          <cell r="J79">
            <v>84</v>
          </cell>
          <cell r="K79">
            <v>102</v>
          </cell>
          <cell r="L79">
            <v>293</v>
          </cell>
        </row>
        <row r="80">
          <cell r="H80" t="str">
            <v>105315-CES. RURAL C. DE TAMAYA</v>
          </cell>
          <cell r="I80">
            <v>8</v>
          </cell>
          <cell r="J80">
            <v>5</v>
          </cell>
          <cell r="K80">
            <v>7</v>
          </cell>
          <cell r="L80">
            <v>20</v>
          </cell>
        </row>
        <row r="81">
          <cell r="H81" t="str">
            <v>105317-CES. JORGE JORDAN D.</v>
          </cell>
          <cell r="I81">
            <v>27</v>
          </cell>
          <cell r="J81">
            <v>23</v>
          </cell>
          <cell r="K81">
            <v>31</v>
          </cell>
          <cell r="L81">
            <v>81</v>
          </cell>
        </row>
        <row r="82">
          <cell r="H82" t="str">
            <v>105322-CES. MARCOS MACUADA</v>
          </cell>
          <cell r="I82">
            <v>51</v>
          </cell>
          <cell r="J82">
            <v>36</v>
          </cell>
          <cell r="K82">
            <v>43</v>
          </cell>
          <cell r="L82">
            <v>130</v>
          </cell>
        </row>
        <row r="83">
          <cell r="H83" t="str">
            <v>105324-CES. SOTAQUI</v>
          </cell>
          <cell r="I83">
            <v>3</v>
          </cell>
          <cell r="J83">
            <v>7</v>
          </cell>
          <cell r="K83">
            <v>4</v>
          </cell>
          <cell r="L83">
            <v>14</v>
          </cell>
        </row>
        <row r="84">
          <cell r="H84" t="str">
            <v>105415-P.S.R. BARRAZA</v>
          </cell>
          <cell r="J84">
            <v>2</v>
          </cell>
          <cell r="K84">
            <v>1</v>
          </cell>
          <cell r="L84">
            <v>3</v>
          </cell>
        </row>
        <row r="85">
          <cell r="H85" t="str">
            <v>105417-P.S.R. ALCONES BAJOS</v>
          </cell>
          <cell r="I85">
            <v>2</v>
          </cell>
          <cell r="K85">
            <v>1</v>
          </cell>
          <cell r="L85">
            <v>3</v>
          </cell>
        </row>
        <row r="86">
          <cell r="H86" t="str">
            <v>105422-P.S.R. HORNILLOS</v>
          </cell>
          <cell r="J86">
            <v>1</v>
          </cell>
          <cell r="L86">
            <v>1</v>
          </cell>
        </row>
        <row r="87">
          <cell r="H87" t="str">
            <v>105437-P.S.R. CHALINGA</v>
          </cell>
          <cell r="I87">
            <v>3</v>
          </cell>
          <cell r="K87">
            <v>1</v>
          </cell>
          <cell r="L87">
            <v>4</v>
          </cell>
        </row>
        <row r="88">
          <cell r="H88" t="str">
            <v>105510-P.S.R. RECOLETA</v>
          </cell>
          <cell r="I88">
            <v>2</v>
          </cell>
          <cell r="L88">
            <v>2</v>
          </cell>
        </row>
        <row r="89">
          <cell r="H89" t="str">
            <v>105722-CECOF SAN JOSE DE LA DEHESA</v>
          </cell>
          <cell r="I89">
            <v>3</v>
          </cell>
          <cell r="J89">
            <v>7</v>
          </cell>
          <cell r="K89">
            <v>6</v>
          </cell>
          <cell r="L89">
            <v>16</v>
          </cell>
        </row>
        <row r="90">
          <cell r="H90" t="str">
            <v>105723-CECOF LIMARI</v>
          </cell>
          <cell r="I90">
            <v>6</v>
          </cell>
          <cell r="J90">
            <v>1</v>
          </cell>
          <cell r="K90">
            <v>2</v>
          </cell>
          <cell r="L90">
            <v>9</v>
          </cell>
        </row>
        <row r="91">
          <cell r="H91" t="str">
            <v>200258-CECOF LOS COPIHUES</v>
          </cell>
          <cell r="I91">
            <v>1</v>
          </cell>
          <cell r="J91">
            <v>1</v>
          </cell>
          <cell r="K91">
            <v>5</v>
          </cell>
          <cell r="L91">
            <v>7</v>
          </cell>
        </row>
        <row r="92">
          <cell r="H92" t="str">
            <v>200367-CECOF COLONIA LIMARÍ</v>
          </cell>
          <cell r="I92">
            <v>1</v>
          </cell>
          <cell r="J92">
            <v>1</v>
          </cell>
          <cell r="K92">
            <v>1</v>
          </cell>
          <cell r="L92">
            <v>3</v>
          </cell>
        </row>
        <row r="93">
          <cell r="H93" t="str">
            <v>04302-COMBARBALÁ</v>
          </cell>
          <cell r="I93">
            <v>11</v>
          </cell>
          <cell r="J93">
            <v>6</v>
          </cell>
          <cell r="K93">
            <v>11</v>
          </cell>
          <cell r="L93">
            <v>28</v>
          </cell>
        </row>
        <row r="94">
          <cell r="H94" t="str">
            <v>105105-HOSPITAL COMBARBALÁ</v>
          </cell>
          <cell r="I94">
            <v>6</v>
          </cell>
          <cell r="J94">
            <v>3</v>
          </cell>
          <cell r="K94">
            <v>8</v>
          </cell>
          <cell r="L94">
            <v>17</v>
          </cell>
        </row>
        <row r="95">
          <cell r="H95" t="str">
            <v>105433-P.S.R. SAN LORENZO</v>
          </cell>
          <cell r="I95">
            <v>1</v>
          </cell>
          <cell r="L95">
            <v>1</v>
          </cell>
        </row>
        <row r="96">
          <cell r="H96" t="str">
            <v>105434-P.S.R. SAN MARCOS</v>
          </cell>
          <cell r="I96">
            <v>1</v>
          </cell>
          <cell r="L96">
            <v>1</v>
          </cell>
        </row>
        <row r="97">
          <cell r="H97" t="str">
            <v>105441-P.S.R. MANQUEHUA</v>
          </cell>
          <cell r="K97">
            <v>2</v>
          </cell>
          <cell r="L97">
            <v>2</v>
          </cell>
        </row>
        <row r="98">
          <cell r="H98" t="str">
            <v>105460-P.S.R. COGOTI 18</v>
          </cell>
          <cell r="K98">
            <v>1</v>
          </cell>
          <cell r="L98">
            <v>1</v>
          </cell>
        </row>
        <row r="99">
          <cell r="H99" t="str">
            <v>105463-P.S.R. QUILITAPIA</v>
          </cell>
          <cell r="I99">
            <v>1</v>
          </cell>
          <cell r="J99">
            <v>1</v>
          </cell>
          <cell r="L99">
            <v>2</v>
          </cell>
        </row>
        <row r="100">
          <cell r="H100" t="str">
            <v>105464-P.S.R. LA LIGUA</v>
          </cell>
          <cell r="J100">
            <v>1</v>
          </cell>
          <cell r="L100">
            <v>1</v>
          </cell>
        </row>
        <row r="101">
          <cell r="H101" t="str">
            <v>105465-P.S.R. RAMADILLA</v>
          </cell>
          <cell r="I101">
            <v>1</v>
          </cell>
          <cell r="L101">
            <v>1</v>
          </cell>
        </row>
        <row r="102">
          <cell r="H102" t="str">
            <v>105466-P.S.R. VALLE HERMOSO</v>
          </cell>
          <cell r="J102">
            <v>1</v>
          </cell>
          <cell r="L102">
            <v>1</v>
          </cell>
        </row>
        <row r="103">
          <cell r="H103" t="str">
            <v>105490-P.S.R. EL DURAZNO</v>
          </cell>
          <cell r="I103">
            <v>1</v>
          </cell>
          <cell r="L103">
            <v>1</v>
          </cell>
        </row>
        <row r="104">
          <cell r="H104" t="str">
            <v>04303-MONTE PATRIA</v>
          </cell>
          <cell r="I104">
            <v>33</v>
          </cell>
          <cell r="J104">
            <v>16</v>
          </cell>
          <cell r="K104">
            <v>19</v>
          </cell>
          <cell r="L104">
            <v>68</v>
          </cell>
        </row>
        <row r="105">
          <cell r="H105" t="str">
            <v>105307-CES. RURAL MONTE PATRIA</v>
          </cell>
          <cell r="I105">
            <v>12</v>
          </cell>
          <cell r="J105">
            <v>5</v>
          </cell>
          <cell r="K105">
            <v>3</v>
          </cell>
          <cell r="L105">
            <v>20</v>
          </cell>
        </row>
        <row r="106">
          <cell r="H106" t="str">
            <v>105311-CES. RURAL CHAÑARAL ALTO</v>
          </cell>
          <cell r="I106">
            <v>5</v>
          </cell>
          <cell r="J106">
            <v>5</v>
          </cell>
          <cell r="K106">
            <v>1</v>
          </cell>
          <cell r="L106">
            <v>11</v>
          </cell>
        </row>
        <row r="107">
          <cell r="H107" t="str">
            <v>105312-CES. RURAL CAREN</v>
          </cell>
          <cell r="I107">
            <v>2</v>
          </cell>
          <cell r="K107">
            <v>5</v>
          </cell>
          <cell r="L107">
            <v>7</v>
          </cell>
        </row>
        <row r="108">
          <cell r="H108" t="str">
            <v>105318-CES. RURAL EL PALQUI</v>
          </cell>
          <cell r="I108">
            <v>14</v>
          </cell>
          <cell r="J108">
            <v>5</v>
          </cell>
          <cell r="K108">
            <v>10</v>
          </cell>
          <cell r="L108">
            <v>29</v>
          </cell>
        </row>
        <row r="109">
          <cell r="H109" t="str">
            <v>105428-P.S.R. HUATULAME</v>
          </cell>
          <cell r="J109">
            <v>1</v>
          </cell>
          <cell r="L109">
            <v>1</v>
          </cell>
        </row>
        <row r="110">
          <cell r="H110" t="str">
            <v>04304-PUNITAQUI</v>
          </cell>
          <cell r="I110">
            <v>10</v>
          </cell>
          <cell r="J110">
            <v>15</v>
          </cell>
          <cell r="K110">
            <v>14</v>
          </cell>
          <cell r="L110">
            <v>39</v>
          </cell>
        </row>
        <row r="111">
          <cell r="H111" t="str">
            <v>105308-CES. RURAL PUNITAQUI</v>
          </cell>
          <cell r="I111">
            <v>10</v>
          </cell>
          <cell r="J111">
            <v>15</v>
          </cell>
          <cell r="K111">
            <v>14</v>
          </cell>
          <cell r="L111">
            <v>39</v>
          </cell>
        </row>
        <row r="112">
          <cell r="H112" t="str">
            <v>04305-RIO HURTADO</v>
          </cell>
          <cell r="I112">
            <v>1</v>
          </cell>
          <cell r="J112">
            <v>4</v>
          </cell>
          <cell r="K112">
            <v>4</v>
          </cell>
          <cell r="L112">
            <v>9</v>
          </cell>
        </row>
        <row r="113">
          <cell r="H113" t="str">
            <v>105310-CES. RURAL PICHASCA</v>
          </cell>
          <cell r="J113">
            <v>1</v>
          </cell>
          <cell r="K113">
            <v>2</v>
          </cell>
          <cell r="L113">
            <v>3</v>
          </cell>
        </row>
        <row r="114">
          <cell r="H114" t="str">
            <v>105413-P.S.R. SAMO ALTO</v>
          </cell>
          <cell r="I114">
            <v>1</v>
          </cell>
          <cell r="J114">
            <v>2</v>
          </cell>
          <cell r="L114">
            <v>3</v>
          </cell>
        </row>
        <row r="115">
          <cell r="H115" t="str">
            <v>105414-P.S.R. SERON</v>
          </cell>
          <cell r="K115">
            <v>1</v>
          </cell>
          <cell r="L115">
            <v>1</v>
          </cell>
        </row>
        <row r="116">
          <cell r="H116" t="str">
            <v>105503-P.S.R. TABAQUEROS</v>
          </cell>
          <cell r="J116">
            <v>1</v>
          </cell>
          <cell r="K116">
            <v>1</v>
          </cell>
          <cell r="L116">
            <v>2</v>
          </cell>
        </row>
        <row r="117">
          <cell r="H117" t="str">
            <v>Total general</v>
          </cell>
          <cell r="I117">
            <v>761</v>
          </cell>
          <cell r="J117">
            <v>582</v>
          </cell>
          <cell r="K117">
            <v>760</v>
          </cell>
          <cell r="L117">
            <v>2103</v>
          </cell>
        </row>
      </sheetData>
      <sheetData sheetId="5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82</v>
          </cell>
          <cell r="J5">
            <v>109</v>
          </cell>
          <cell r="K5">
            <v>135</v>
          </cell>
          <cell r="L5">
            <v>326</v>
          </cell>
        </row>
        <row r="6">
          <cell r="H6" t="str">
            <v>105300-CES. CARDENAL CARO</v>
          </cell>
          <cell r="I6">
            <v>8</v>
          </cell>
          <cell r="J6">
            <v>20</v>
          </cell>
          <cell r="K6">
            <v>15</v>
          </cell>
          <cell r="L6">
            <v>43</v>
          </cell>
        </row>
        <row r="7">
          <cell r="H7" t="str">
            <v>105301-CES. LAS COMPAÑIAS</v>
          </cell>
          <cell r="I7">
            <v>18</v>
          </cell>
          <cell r="J7">
            <v>26</v>
          </cell>
          <cell r="K7">
            <v>11</v>
          </cell>
          <cell r="L7">
            <v>55</v>
          </cell>
        </row>
        <row r="8">
          <cell r="H8" t="str">
            <v>105302-CES. PEDRO AGUIRRE C.</v>
          </cell>
          <cell r="I8">
            <v>2</v>
          </cell>
          <cell r="L8">
            <v>2</v>
          </cell>
        </row>
        <row r="9">
          <cell r="H9" t="str">
            <v>105313-CES. SCHAFFHAUSER</v>
          </cell>
          <cell r="I9">
            <v>19</v>
          </cell>
          <cell r="J9">
            <v>17</v>
          </cell>
          <cell r="K9">
            <v>50</v>
          </cell>
          <cell r="L9">
            <v>86</v>
          </cell>
        </row>
        <row r="10">
          <cell r="H10" t="str">
            <v>105319-CES. CARDENAL R.S.H.</v>
          </cell>
          <cell r="I10">
            <v>32</v>
          </cell>
          <cell r="J10">
            <v>20</v>
          </cell>
          <cell r="K10">
            <v>27</v>
          </cell>
          <cell r="L10">
            <v>79</v>
          </cell>
        </row>
        <row r="11">
          <cell r="H11" t="str">
            <v>105325-CESFAM JUAN PABLO II</v>
          </cell>
          <cell r="J11">
            <v>23</v>
          </cell>
          <cell r="K11">
            <v>19</v>
          </cell>
          <cell r="L11">
            <v>42</v>
          </cell>
        </row>
        <row r="12">
          <cell r="H12" t="str">
            <v>105402-P.S.R. EL ROMERO</v>
          </cell>
          <cell r="K12">
            <v>2</v>
          </cell>
          <cell r="L12">
            <v>2</v>
          </cell>
        </row>
        <row r="13">
          <cell r="H13" t="str">
            <v>105700-CECOF VILLA EL INDIO</v>
          </cell>
          <cell r="I13">
            <v>3</v>
          </cell>
          <cell r="J13">
            <v>1</v>
          </cell>
          <cell r="K13">
            <v>3</v>
          </cell>
          <cell r="L13">
            <v>7</v>
          </cell>
        </row>
        <row r="14">
          <cell r="H14" t="str">
            <v>200402-CECOF ARCOS DE PINAMAR</v>
          </cell>
          <cell r="J14">
            <v>2</v>
          </cell>
          <cell r="K14">
            <v>8</v>
          </cell>
          <cell r="L14">
            <v>10</v>
          </cell>
        </row>
        <row r="15">
          <cell r="H15" t="str">
            <v>04102-COQUIMBO</v>
          </cell>
          <cell r="I15">
            <v>209</v>
          </cell>
          <cell r="J15">
            <v>208</v>
          </cell>
          <cell r="K15">
            <v>187</v>
          </cell>
          <cell r="L15">
            <v>604</v>
          </cell>
        </row>
        <row r="16">
          <cell r="H16" t="str">
            <v>105303-CES. SAN JUAN</v>
          </cell>
          <cell r="I16">
            <v>16</v>
          </cell>
          <cell r="J16">
            <v>25</v>
          </cell>
          <cell r="K16">
            <v>38</v>
          </cell>
          <cell r="L16">
            <v>79</v>
          </cell>
        </row>
        <row r="17">
          <cell r="H17" t="str">
            <v>105304-CES. SANTA CECILIA</v>
          </cell>
          <cell r="I17">
            <v>36</v>
          </cell>
          <cell r="J17">
            <v>32</v>
          </cell>
          <cell r="K17">
            <v>25</v>
          </cell>
          <cell r="L17">
            <v>93</v>
          </cell>
        </row>
        <row r="18">
          <cell r="H18" t="str">
            <v>105305-CES. TIERRAS BLANCAS</v>
          </cell>
          <cell r="I18">
            <v>59</v>
          </cell>
          <cell r="J18">
            <v>68</v>
          </cell>
          <cell r="K18">
            <v>36</v>
          </cell>
          <cell r="L18">
            <v>163</v>
          </cell>
        </row>
        <row r="19">
          <cell r="H19" t="str">
            <v>105321-CES. RURAL  TONGOY</v>
          </cell>
          <cell r="I19">
            <v>4</v>
          </cell>
          <cell r="J19">
            <v>7</v>
          </cell>
          <cell r="K19">
            <v>5</v>
          </cell>
          <cell r="L19">
            <v>16</v>
          </cell>
        </row>
        <row r="20">
          <cell r="H20" t="str">
            <v>105323-CES. DR. SERGIO AGUILAR</v>
          </cell>
          <cell r="I20">
            <v>74</v>
          </cell>
          <cell r="J20">
            <v>50</v>
          </cell>
          <cell r="K20">
            <v>57</v>
          </cell>
          <cell r="L20">
            <v>181</v>
          </cell>
        </row>
        <row r="21">
          <cell r="H21" t="str">
            <v>105405-P.S.R. GUANAQUEROS</v>
          </cell>
          <cell r="I21">
            <v>1</v>
          </cell>
          <cell r="K21">
            <v>2</v>
          </cell>
          <cell r="L21">
            <v>3</v>
          </cell>
        </row>
        <row r="22">
          <cell r="H22" t="str">
            <v>105406-P.S.R. PAN DE AZUCAR</v>
          </cell>
          <cell r="I22">
            <v>5</v>
          </cell>
          <cell r="J22">
            <v>2</v>
          </cell>
          <cell r="K22">
            <v>12</v>
          </cell>
          <cell r="L22">
            <v>19</v>
          </cell>
        </row>
        <row r="23">
          <cell r="H23" t="str">
            <v>105705-CECOF EL ALBA</v>
          </cell>
          <cell r="I23">
            <v>3</v>
          </cell>
          <cell r="J23">
            <v>9</v>
          </cell>
          <cell r="K23">
            <v>4</v>
          </cell>
          <cell r="L23">
            <v>16</v>
          </cell>
        </row>
        <row r="24">
          <cell r="H24" t="str">
            <v>200273-CECOF PUNTA MIRA</v>
          </cell>
          <cell r="I24">
            <v>11</v>
          </cell>
          <cell r="J24">
            <v>15</v>
          </cell>
          <cell r="K24">
            <v>8</v>
          </cell>
          <cell r="L24">
            <v>34</v>
          </cell>
        </row>
        <row r="25">
          <cell r="H25" t="str">
            <v>04103-ANDACOLLO</v>
          </cell>
          <cell r="I25">
            <v>4</v>
          </cell>
          <cell r="J25">
            <v>1</v>
          </cell>
          <cell r="K25">
            <v>14</v>
          </cell>
          <cell r="L25">
            <v>19</v>
          </cell>
        </row>
        <row r="26">
          <cell r="H26" t="str">
            <v>105106-HOSPITAL ANDACOLLO</v>
          </cell>
          <cell r="I26">
            <v>4</v>
          </cell>
          <cell r="J26">
            <v>1</v>
          </cell>
          <cell r="K26">
            <v>14</v>
          </cell>
          <cell r="L26">
            <v>19</v>
          </cell>
        </row>
        <row r="27">
          <cell r="H27" t="str">
            <v>04105-PAIHUANO</v>
          </cell>
          <cell r="K27">
            <v>1</v>
          </cell>
          <cell r="L27">
            <v>1</v>
          </cell>
        </row>
        <row r="28">
          <cell r="H28" t="str">
            <v>105475-P.S.R. HORCON</v>
          </cell>
          <cell r="K28">
            <v>1</v>
          </cell>
          <cell r="L28">
            <v>1</v>
          </cell>
        </row>
        <row r="29">
          <cell r="H29" t="str">
            <v>04106-VICUÑA</v>
          </cell>
          <cell r="I29">
            <v>3</v>
          </cell>
          <cell r="J29">
            <v>3</v>
          </cell>
          <cell r="K29">
            <v>9</v>
          </cell>
          <cell r="L29">
            <v>15</v>
          </cell>
        </row>
        <row r="30">
          <cell r="H30" t="str">
            <v>105107-HOSPITAL VICUÑA</v>
          </cell>
          <cell r="I30">
            <v>3</v>
          </cell>
          <cell r="J30">
            <v>3</v>
          </cell>
          <cell r="K30">
            <v>3</v>
          </cell>
          <cell r="L30">
            <v>9</v>
          </cell>
        </row>
        <row r="31">
          <cell r="H31" t="str">
            <v>105469-P.S.R. EL TAMBO</v>
          </cell>
          <cell r="K31">
            <v>1</v>
          </cell>
          <cell r="L31">
            <v>1</v>
          </cell>
        </row>
        <row r="32">
          <cell r="H32" t="str">
            <v>105502-P.S.R. CALINGASTA</v>
          </cell>
          <cell r="K32">
            <v>5</v>
          </cell>
          <cell r="L32">
            <v>5</v>
          </cell>
        </row>
        <row r="33">
          <cell r="H33" t="str">
            <v>04201-ILLAPEL</v>
          </cell>
          <cell r="I33">
            <v>32</v>
          </cell>
          <cell r="J33">
            <v>18</v>
          </cell>
          <cell r="K33">
            <v>39</v>
          </cell>
          <cell r="L33">
            <v>89</v>
          </cell>
        </row>
        <row r="34">
          <cell r="H34" t="str">
            <v>105326-CESFAM SAN RAFAEL</v>
          </cell>
          <cell r="I34">
            <v>22</v>
          </cell>
          <cell r="J34">
            <v>7</v>
          </cell>
          <cell r="K34">
            <v>18</v>
          </cell>
          <cell r="L34">
            <v>47</v>
          </cell>
        </row>
        <row r="35">
          <cell r="H35" t="str">
            <v>105443-P.S.R. CARCAMO                   </v>
          </cell>
          <cell r="I35">
            <v>3</v>
          </cell>
          <cell r="K35">
            <v>4</v>
          </cell>
          <cell r="L35">
            <v>7</v>
          </cell>
        </row>
        <row r="36">
          <cell r="H36" t="str">
            <v>105444-P.S.R. HUINTIL</v>
          </cell>
          <cell r="I36">
            <v>2</v>
          </cell>
          <cell r="K36">
            <v>1</v>
          </cell>
          <cell r="L36">
            <v>3</v>
          </cell>
        </row>
        <row r="37">
          <cell r="H37" t="str">
            <v>105445-P.S.R. LIMAHUIDA</v>
          </cell>
          <cell r="I37">
            <v>1</v>
          </cell>
          <cell r="J37">
            <v>1</v>
          </cell>
          <cell r="L37">
            <v>2</v>
          </cell>
        </row>
        <row r="38">
          <cell r="H38" t="str">
            <v>105447-P.S.R. PERALILLO</v>
          </cell>
          <cell r="J38">
            <v>1</v>
          </cell>
          <cell r="L38">
            <v>1</v>
          </cell>
        </row>
        <row r="39">
          <cell r="H39" t="str">
            <v>105448-P.S.R. SANTA VIRGINIA</v>
          </cell>
          <cell r="K39">
            <v>1</v>
          </cell>
          <cell r="L39">
            <v>1</v>
          </cell>
        </row>
        <row r="40">
          <cell r="H40" t="str">
            <v>105487-P.S.R. CAÑAS UNO</v>
          </cell>
          <cell r="I40">
            <v>3</v>
          </cell>
          <cell r="J40">
            <v>2</v>
          </cell>
          <cell r="K40">
            <v>3</v>
          </cell>
          <cell r="L40">
            <v>8</v>
          </cell>
        </row>
        <row r="41">
          <cell r="H41" t="str">
            <v>200366-CESFAM URBANO II</v>
          </cell>
          <cell r="I41">
            <v>1</v>
          </cell>
          <cell r="J41">
            <v>7</v>
          </cell>
          <cell r="K41">
            <v>12</v>
          </cell>
          <cell r="L41">
            <v>20</v>
          </cell>
        </row>
        <row r="42">
          <cell r="H42" t="str">
            <v>04202-CANELA</v>
          </cell>
          <cell r="I42">
            <v>4</v>
          </cell>
          <cell r="K42">
            <v>11</v>
          </cell>
          <cell r="L42">
            <v>15</v>
          </cell>
        </row>
        <row r="43">
          <cell r="H43" t="str">
            <v>105309-CES. RURAL CANELA</v>
          </cell>
          <cell r="I43">
            <v>4</v>
          </cell>
          <cell r="K43">
            <v>4</v>
          </cell>
          <cell r="L43">
            <v>8</v>
          </cell>
        </row>
        <row r="44">
          <cell r="H44" t="str">
            <v>105450-P.S.R. MINCHA NORTE            </v>
          </cell>
          <cell r="K44">
            <v>5</v>
          </cell>
          <cell r="L44">
            <v>5</v>
          </cell>
        </row>
        <row r="45">
          <cell r="H45" t="str">
            <v>105451-P.S.R. AGUA FRIA</v>
          </cell>
          <cell r="K45">
            <v>2</v>
          </cell>
          <cell r="L45">
            <v>2</v>
          </cell>
        </row>
        <row r="46">
          <cell r="H46" t="str">
            <v>04203-LOS VILOS</v>
          </cell>
          <cell r="J46">
            <v>10</v>
          </cell>
          <cell r="K46">
            <v>16</v>
          </cell>
          <cell r="L46">
            <v>26</v>
          </cell>
        </row>
        <row r="47">
          <cell r="H47" t="str">
            <v>105108-HOSPITAL LOS VILOS</v>
          </cell>
          <cell r="J47">
            <v>10</v>
          </cell>
          <cell r="K47">
            <v>13</v>
          </cell>
          <cell r="L47">
            <v>23</v>
          </cell>
        </row>
        <row r="48">
          <cell r="H48" t="str">
            <v>105479-P.S.R. GUANGUALI</v>
          </cell>
          <cell r="K48">
            <v>2</v>
          </cell>
          <cell r="L48">
            <v>2</v>
          </cell>
        </row>
        <row r="49">
          <cell r="H49" t="str">
            <v>105480-P.S.R. QUILIMARI</v>
          </cell>
          <cell r="K49">
            <v>1</v>
          </cell>
          <cell r="L49">
            <v>1</v>
          </cell>
        </row>
        <row r="50">
          <cell r="H50" t="str">
            <v>04204-SALAMANCA</v>
          </cell>
          <cell r="I50">
            <v>2</v>
          </cell>
          <cell r="J50">
            <v>8</v>
          </cell>
          <cell r="K50">
            <v>39</v>
          </cell>
          <cell r="L50">
            <v>49</v>
          </cell>
        </row>
        <row r="51">
          <cell r="H51" t="str">
            <v>105104-HOSPITAL SALAMANCA</v>
          </cell>
          <cell r="I51">
            <v>2</v>
          </cell>
          <cell r="L51">
            <v>2</v>
          </cell>
        </row>
        <row r="52">
          <cell r="H52" t="str">
            <v>105452-P.S.R. CUNCUMEN                 </v>
          </cell>
          <cell r="K52">
            <v>4</v>
          </cell>
          <cell r="L52">
            <v>4</v>
          </cell>
        </row>
        <row r="53">
          <cell r="H53" t="str">
            <v>105453-P.S.R. TRANQUILLA</v>
          </cell>
          <cell r="J53">
            <v>2</v>
          </cell>
          <cell r="K53">
            <v>3</v>
          </cell>
          <cell r="L53">
            <v>5</v>
          </cell>
        </row>
        <row r="54">
          <cell r="H54" t="str">
            <v>105455-P.S.R. CHILLEPIN</v>
          </cell>
          <cell r="K54">
            <v>6</v>
          </cell>
          <cell r="L54">
            <v>6</v>
          </cell>
        </row>
        <row r="55">
          <cell r="H55" t="str">
            <v>105456-P.S.R. LLIMPO</v>
          </cell>
          <cell r="J55">
            <v>1</v>
          </cell>
          <cell r="K55">
            <v>19</v>
          </cell>
          <cell r="L55">
            <v>20</v>
          </cell>
        </row>
        <row r="56">
          <cell r="H56" t="str">
            <v>105457-P.S.R. SAN AGUSTIN</v>
          </cell>
          <cell r="K56">
            <v>2</v>
          </cell>
          <cell r="L56">
            <v>2</v>
          </cell>
        </row>
        <row r="57">
          <cell r="H57" t="str">
            <v>105458-P.S.R. TAHUINCO</v>
          </cell>
          <cell r="J57">
            <v>3</v>
          </cell>
          <cell r="K57">
            <v>2</v>
          </cell>
          <cell r="L57">
            <v>5</v>
          </cell>
        </row>
        <row r="58">
          <cell r="H58" t="str">
            <v>105491-P.S.R. QUELEN BAJO</v>
          </cell>
          <cell r="K58">
            <v>2</v>
          </cell>
          <cell r="L58">
            <v>2</v>
          </cell>
        </row>
        <row r="59">
          <cell r="H59" t="str">
            <v>105492-P.S.R. CAMISA</v>
          </cell>
          <cell r="J59">
            <v>2</v>
          </cell>
          <cell r="K59">
            <v>1</v>
          </cell>
          <cell r="L59">
            <v>3</v>
          </cell>
        </row>
        <row r="60">
          <cell r="H60" t="str">
            <v>105501-P.S.R. ARBOLEDA GRANDE</v>
          </cell>
          <cell r="K60">
            <v>0</v>
          </cell>
          <cell r="L60">
            <v>0</v>
          </cell>
        </row>
        <row r="61">
          <cell r="H61" t="str">
            <v>04301-OVALLE</v>
          </cell>
          <cell r="I61">
            <v>68</v>
          </cell>
          <cell r="J61">
            <v>51</v>
          </cell>
          <cell r="K61">
            <v>80</v>
          </cell>
          <cell r="L61">
            <v>199</v>
          </cell>
        </row>
        <row r="62">
          <cell r="H62" t="str">
            <v>105315-CES. RURAL C. DE TAMAYA</v>
          </cell>
          <cell r="I62">
            <v>7</v>
          </cell>
          <cell r="J62">
            <v>3</v>
          </cell>
          <cell r="L62">
            <v>10</v>
          </cell>
        </row>
        <row r="63">
          <cell r="H63" t="str">
            <v>105317-CES. JORGE JORDAN D.</v>
          </cell>
          <cell r="I63">
            <v>15</v>
          </cell>
          <cell r="J63">
            <v>5</v>
          </cell>
          <cell r="K63">
            <v>36</v>
          </cell>
          <cell r="L63">
            <v>56</v>
          </cell>
        </row>
        <row r="64">
          <cell r="H64" t="str">
            <v>105322-CES. MARCOS MACUADA</v>
          </cell>
          <cell r="I64">
            <v>20</v>
          </cell>
          <cell r="J64">
            <v>14</v>
          </cell>
          <cell r="K64">
            <v>15</v>
          </cell>
          <cell r="L64">
            <v>49</v>
          </cell>
        </row>
        <row r="65">
          <cell r="H65" t="str">
            <v>105324-CES. SOTAQUI</v>
          </cell>
          <cell r="I65">
            <v>13</v>
          </cell>
          <cell r="J65">
            <v>12</v>
          </cell>
          <cell r="K65">
            <v>3</v>
          </cell>
          <cell r="L65">
            <v>28</v>
          </cell>
        </row>
        <row r="66">
          <cell r="H66" t="str">
            <v>105415-P.S.R. BARRAZA</v>
          </cell>
          <cell r="I66">
            <v>1</v>
          </cell>
          <cell r="L66">
            <v>1</v>
          </cell>
        </row>
        <row r="67">
          <cell r="H67" t="str">
            <v>105439-P.S.R. CERRO BLANCO</v>
          </cell>
          <cell r="K67">
            <v>3</v>
          </cell>
          <cell r="L67">
            <v>3</v>
          </cell>
        </row>
        <row r="68">
          <cell r="H68" t="str">
            <v>105507-P.S.R. HUAMALATA</v>
          </cell>
          <cell r="J68">
            <v>0</v>
          </cell>
          <cell r="K68">
            <v>5</v>
          </cell>
          <cell r="L68">
            <v>5</v>
          </cell>
        </row>
        <row r="69">
          <cell r="H69" t="str">
            <v>105510-P.S.R. RECOLETA</v>
          </cell>
          <cell r="J69">
            <v>1</v>
          </cell>
          <cell r="K69">
            <v>2</v>
          </cell>
          <cell r="L69">
            <v>3</v>
          </cell>
        </row>
        <row r="70">
          <cell r="H70" t="str">
            <v>105722-CECOF SAN JOSE DE LA DEHESA</v>
          </cell>
          <cell r="I70">
            <v>9</v>
          </cell>
          <cell r="J70">
            <v>7</v>
          </cell>
          <cell r="K70">
            <v>4</v>
          </cell>
          <cell r="L70">
            <v>20</v>
          </cell>
        </row>
        <row r="71">
          <cell r="H71" t="str">
            <v>105723-CECOF LIMARI</v>
          </cell>
          <cell r="J71">
            <v>1</v>
          </cell>
          <cell r="K71">
            <v>7</v>
          </cell>
          <cell r="L71">
            <v>8</v>
          </cell>
        </row>
        <row r="72">
          <cell r="H72" t="str">
            <v>200258-CECOF LOS COPIHUES</v>
          </cell>
          <cell r="I72">
            <v>3</v>
          </cell>
          <cell r="J72">
            <v>5</v>
          </cell>
          <cell r="K72">
            <v>3</v>
          </cell>
          <cell r="L72">
            <v>11</v>
          </cell>
        </row>
        <row r="73">
          <cell r="H73" t="str">
            <v>200367-CECOF COLONIA LIMARÍ</v>
          </cell>
          <cell r="J73">
            <v>3</v>
          </cell>
          <cell r="K73">
            <v>2</v>
          </cell>
          <cell r="L73">
            <v>5</v>
          </cell>
        </row>
        <row r="74">
          <cell r="H74" t="str">
            <v>04302-COMBARBALÁ</v>
          </cell>
          <cell r="I74">
            <v>4</v>
          </cell>
          <cell r="J74">
            <v>9</v>
          </cell>
          <cell r="K74">
            <v>27</v>
          </cell>
          <cell r="L74">
            <v>40</v>
          </cell>
        </row>
        <row r="75">
          <cell r="H75" t="str">
            <v>105105-HOSPITAL COMBARBALÁ</v>
          </cell>
          <cell r="I75">
            <v>2</v>
          </cell>
          <cell r="J75">
            <v>9</v>
          </cell>
          <cell r="K75">
            <v>4</v>
          </cell>
          <cell r="L75">
            <v>15</v>
          </cell>
        </row>
        <row r="76">
          <cell r="H76" t="str">
            <v>105460-P.S.R. COGOTI 18</v>
          </cell>
          <cell r="J76">
            <v>0</v>
          </cell>
          <cell r="K76">
            <v>3</v>
          </cell>
          <cell r="L76">
            <v>3</v>
          </cell>
        </row>
        <row r="77">
          <cell r="H77" t="str">
            <v>105463-P.S.R. QUILITAPIA</v>
          </cell>
          <cell r="K77">
            <v>20</v>
          </cell>
          <cell r="L77">
            <v>20</v>
          </cell>
        </row>
        <row r="78">
          <cell r="H78" t="str">
            <v>105490-P.S.R. EL DURAZNO</v>
          </cell>
          <cell r="I78">
            <v>2</v>
          </cell>
          <cell r="L78">
            <v>2</v>
          </cell>
        </row>
        <row r="79">
          <cell r="H79" t="str">
            <v>04303-MONTE PATRIA</v>
          </cell>
          <cell r="I79">
            <v>42</v>
          </cell>
          <cell r="J79">
            <v>22</v>
          </cell>
          <cell r="K79">
            <v>32</v>
          </cell>
          <cell r="L79">
            <v>96</v>
          </cell>
        </row>
        <row r="80">
          <cell r="H80" t="str">
            <v>105307-CES. RURAL MONTE PATRIA</v>
          </cell>
          <cell r="I80">
            <v>14</v>
          </cell>
          <cell r="J80">
            <v>8</v>
          </cell>
          <cell r="K80">
            <v>16</v>
          </cell>
          <cell r="L80">
            <v>38</v>
          </cell>
        </row>
        <row r="81">
          <cell r="H81" t="str">
            <v>105311-CES. RURAL CHAÑARAL ALTO</v>
          </cell>
          <cell r="I81">
            <v>5</v>
          </cell>
          <cell r="K81">
            <v>4</v>
          </cell>
          <cell r="L81">
            <v>9</v>
          </cell>
        </row>
        <row r="82">
          <cell r="H82" t="str">
            <v>105312-CES. RURAL CAREN</v>
          </cell>
          <cell r="I82">
            <v>6</v>
          </cell>
          <cell r="J82">
            <v>2</v>
          </cell>
          <cell r="K82">
            <v>1</v>
          </cell>
          <cell r="L82">
            <v>9</v>
          </cell>
        </row>
        <row r="83">
          <cell r="H83" t="str">
            <v>105318-CES. RURAL EL PALQUI</v>
          </cell>
          <cell r="I83">
            <v>14</v>
          </cell>
          <cell r="J83">
            <v>12</v>
          </cell>
          <cell r="K83">
            <v>11</v>
          </cell>
          <cell r="L83">
            <v>37</v>
          </cell>
        </row>
        <row r="84">
          <cell r="H84" t="str">
            <v>105431-P.S.R. PEDREGAL</v>
          </cell>
          <cell r="I84">
            <v>1</v>
          </cell>
          <cell r="L84">
            <v>1</v>
          </cell>
        </row>
        <row r="85">
          <cell r="H85" t="str">
            <v>105435-P.S.R. TULAHUEN</v>
          </cell>
          <cell r="I85">
            <v>1</v>
          </cell>
          <cell r="L85">
            <v>1</v>
          </cell>
        </row>
        <row r="86">
          <cell r="H86" t="str">
            <v>105436-P.S.R. EL MAITEN</v>
          </cell>
          <cell r="J86">
            <v>0</v>
          </cell>
          <cell r="L86">
            <v>0</v>
          </cell>
        </row>
        <row r="87">
          <cell r="H87" t="str">
            <v>105489-P.S.R. RAMADAS DE TULAHUEN</v>
          </cell>
          <cell r="I87">
            <v>1</v>
          </cell>
          <cell r="L87">
            <v>1</v>
          </cell>
        </row>
        <row r="88">
          <cell r="H88" t="str">
            <v>04304-PUNITAQUI</v>
          </cell>
          <cell r="I88">
            <v>9</v>
          </cell>
          <cell r="J88">
            <v>17</v>
          </cell>
          <cell r="K88">
            <v>2</v>
          </cell>
          <cell r="L88">
            <v>28</v>
          </cell>
        </row>
        <row r="89">
          <cell r="H89" t="str">
            <v>105308-CES. RURAL PUNITAQUI</v>
          </cell>
          <cell r="I89">
            <v>9</v>
          </cell>
          <cell r="J89">
            <v>17</v>
          </cell>
          <cell r="K89">
            <v>2</v>
          </cell>
          <cell r="L89">
            <v>28</v>
          </cell>
        </row>
        <row r="90">
          <cell r="H90" t="str">
            <v>04305-RIO HURTADO</v>
          </cell>
          <cell r="I90">
            <v>0</v>
          </cell>
          <cell r="J90">
            <v>2</v>
          </cell>
          <cell r="L90">
            <v>2</v>
          </cell>
        </row>
        <row r="91">
          <cell r="H91" t="str">
            <v>105310-CES. RURAL PICHASCA</v>
          </cell>
          <cell r="J91">
            <v>2</v>
          </cell>
          <cell r="L91">
            <v>2</v>
          </cell>
        </row>
        <row r="92">
          <cell r="H92" t="str">
            <v>105409-P.S.R. EL CHAÑAR</v>
          </cell>
          <cell r="I92">
            <v>0</v>
          </cell>
          <cell r="L92">
            <v>0</v>
          </cell>
        </row>
        <row r="93">
          <cell r="H93" t="str">
            <v>Total general</v>
          </cell>
          <cell r="I93">
            <v>459</v>
          </cell>
          <cell r="J93">
            <v>458</v>
          </cell>
          <cell r="K93">
            <v>592</v>
          </cell>
          <cell r="L93">
            <v>1509</v>
          </cell>
        </row>
      </sheetData>
      <sheetData sheetId="6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89</v>
          </cell>
          <cell r="J5">
            <v>51</v>
          </cell>
          <cell r="K5">
            <v>91</v>
          </cell>
          <cell r="L5">
            <v>231</v>
          </cell>
        </row>
        <row r="6">
          <cell r="H6" t="str">
            <v>105300-CES. CARDENAL CARO</v>
          </cell>
          <cell r="I6">
            <v>18</v>
          </cell>
          <cell r="J6">
            <v>4</v>
          </cell>
          <cell r="K6">
            <v>25</v>
          </cell>
          <cell r="L6">
            <v>47</v>
          </cell>
        </row>
        <row r="7">
          <cell r="H7" t="str">
            <v>105301-CES. LAS COMPAÑIAS</v>
          </cell>
          <cell r="I7">
            <v>18</v>
          </cell>
          <cell r="J7">
            <v>10</v>
          </cell>
          <cell r="K7">
            <v>10</v>
          </cell>
          <cell r="L7">
            <v>38</v>
          </cell>
        </row>
        <row r="8">
          <cell r="H8" t="str">
            <v>105302-CES. PEDRO AGUIRRE C.</v>
          </cell>
          <cell r="I8">
            <v>10</v>
          </cell>
          <cell r="J8">
            <v>2</v>
          </cell>
          <cell r="K8">
            <v>14</v>
          </cell>
          <cell r="L8">
            <v>26</v>
          </cell>
        </row>
        <row r="9">
          <cell r="H9" t="str">
            <v>105313-CES. SCHAFFHAUSER</v>
          </cell>
          <cell r="I9">
            <v>8</v>
          </cell>
          <cell r="J9">
            <v>13</v>
          </cell>
          <cell r="K9">
            <v>14</v>
          </cell>
          <cell r="L9">
            <v>35</v>
          </cell>
        </row>
        <row r="10">
          <cell r="H10" t="str">
            <v>105319-CES. CARDENAL R.S.H.</v>
          </cell>
          <cell r="I10">
            <v>10</v>
          </cell>
          <cell r="J10">
            <v>2</v>
          </cell>
          <cell r="K10">
            <v>14</v>
          </cell>
          <cell r="L10">
            <v>26</v>
          </cell>
        </row>
        <row r="11">
          <cell r="H11" t="str">
            <v>105325-CESFAM JUAN PABLO II</v>
          </cell>
          <cell r="I11">
            <v>13</v>
          </cell>
          <cell r="J11">
            <v>10</v>
          </cell>
          <cell r="K11">
            <v>9</v>
          </cell>
          <cell r="L11">
            <v>32</v>
          </cell>
        </row>
        <row r="12">
          <cell r="H12" t="str">
            <v>105400-P.S.R. ALGARROBITO            </v>
          </cell>
          <cell r="I12">
            <v>5</v>
          </cell>
          <cell r="J12">
            <v>0</v>
          </cell>
          <cell r="K12">
            <v>0</v>
          </cell>
          <cell r="L12">
            <v>5</v>
          </cell>
        </row>
        <row r="13">
          <cell r="H13" t="str">
            <v>105401-P.S.R. LAS ROJAS</v>
          </cell>
          <cell r="I13">
            <v>2</v>
          </cell>
          <cell r="L13">
            <v>2</v>
          </cell>
        </row>
        <row r="14">
          <cell r="H14" t="str">
            <v>105402-P.S.R. EL ROMERO</v>
          </cell>
          <cell r="J14">
            <v>1</v>
          </cell>
          <cell r="K14">
            <v>1</v>
          </cell>
          <cell r="L14">
            <v>2</v>
          </cell>
        </row>
        <row r="15">
          <cell r="H15" t="str">
            <v>105499-P.S.R. LAMBERT</v>
          </cell>
          <cell r="I15">
            <v>0</v>
          </cell>
          <cell r="K15">
            <v>1</v>
          </cell>
          <cell r="L15">
            <v>1</v>
          </cell>
        </row>
        <row r="16">
          <cell r="H16" t="str">
            <v>105700-CECOF VILLA EL INDIO</v>
          </cell>
          <cell r="I16">
            <v>2</v>
          </cell>
          <cell r="J16">
            <v>1</v>
          </cell>
          <cell r="K16">
            <v>0</v>
          </cell>
          <cell r="L16">
            <v>3</v>
          </cell>
        </row>
        <row r="17">
          <cell r="H17" t="str">
            <v>105701-CECOF VILLA ALEMANIA</v>
          </cell>
          <cell r="J17">
            <v>2</v>
          </cell>
          <cell r="L17">
            <v>2</v>
          </cell>
        </row>
        <row r="18">
          <cell r="H18" t="str">
            <v>105702-CECOF VILLA LAMBERT</v>
          </cell>
          <cell r="I18">
            <v>2</v>
          </cell>
          <cell r="J18">
            <v>4</v>
          </cell>
          <cell r="K18">
            <v>1</v>
          </cell>
          <cell r="L18">
            <v>7</v>
          </cell>
        </row>
        <row r="19">
          <cell r="H19" t="str">
            <v>200402-CECOF ARCOS DE PINAMAR</v>
          </cell>
          <cell r="I19">
            <v>1</v>
          </cell>
          <cell r="J19">
            <v>2</v>
          </cell>
          <cell r="K19">
            <v>2</v>
          </cell>
          <cell r="L19">
            <v>5</v>
          </cell>
        </row>
        <row r="20">
          <cell r="H20" t="str">
            <v>04102-COQUIMBO</v>
          </cell>
          <cell r="I20">
            <v>87</v>
          </cell>
          <cell r="J20">
            <v>88</v>
          </cell>
          <cell r="K20">
            <v>87</v>
          </cell>
          <cell r="L20">
            <v>262</v>
          </cell>
        </row>
        <row r="21">
          <cell r="H21" t="str">
            <v>105303-CES. SAN JUAN</v>
          </cell>
          <cell r="I21">
            <v>13</v>
          </cell>
          <cell r="J21">
            <v>16</v>
          </cell>
          <cell r="K21">
            <v>11</v>
          </cell>
          <cell r="L21">
            <v>40</v>
          </cell>
        </row>
        <row r="22">
          <cell r="H22" t="str">
            <v>105304-CES. SANTA CECILIA</v>
          </cell>
          <cell r="I22">
            <v>21</v>
          </cell>
          <cell r="J22">
            <v>11</v>
          </cell>
          <cell r="K22">
            <v>13</v>
          </cell>
          <cell r="L22">
            <v>45</v>
          </cell>
        </row>
        <row r="23">
          <cell r="H23" t="str">
            <v>105305-CES. TIERRAS BLANCAS</v>
          </cell>
          <cell r="I23">
            <v>30</v>
          </cell>
          <cell r="J23">
            <v>27</v>
          </cell>
          <cell r="K23">
            <v>32</v>
          </cell>
          <cell r="L23">
            <v>89</v>
          </cell>
        </row>
        <row r="24">
          <cell r="H24" t="str">
            <v>105321-CES. RURAL  TONGOY</v>
          </cell>
          <cell r="I24">
            <v>2</v>
          </cell>
          <cell r="J24">
            <v>7</v>
          </cell>
          <cell r="K24">
            <v>3</v>
          </cell>
          <cell r="L24">
            <v>12</v>
          </cell>
        </row>
        <row r="25">
          <cell r="H25" t="str">
            <v>105323-CES. DR. SERGIO AGUILAR</v>
          </cell>
          <cell r="I25">
            <v>12</v>
          </cell>
          <cell r="J25">
            <v>20</v>
          </cell>
          <cell r="K25">
            <v>20</v>
          </cell>
          <cell r="L25">
            <v>52</v>
          </cell>
        </row>
        <row r="26">
          <cell r="H26" t="str">
            <v>105405-P.S.R. GUANAQUEROS</v>
          </cell>
          <cell r="I26">
            <v>1</v>
          </cell>
          <cell r="J26">
            <v>1</v>
          </cell>
          <cell r="K26">
            <v>1</v>
          </cell>
          <cell r="L26">
            <v>3</v>
          </cell>
        </row>
        <row r="27">
          <cell r="H27" t="str">
            <v>105406-P.S.R. PAN DE AZUCAR</v>
          </cell>
          <cell r="I27">
            <v>5</v>
          </cell>
          <cell r="J27">
            <v>2</v>
          </cell>
          <cell r="K27">
            <v>1</v>
          </cell>
          <cell r="L27">
            <v>8</v>
          </cell>
        </row>
        <row r="28">
          <cell r="H28" t="str">
            <v>105407-P.S.R. TAMBILLOS</v>
          </cell>
          <cell r="J28">
            <v>0</v>
          </cell>
          <cell r="L28">
            <v>0</v>
          </cell>
        </row>
        <row r="29">
          <cell r="H29" t="str">
            <v>105705-CECOF EL ALBA</v>
          </cell>
          <cell r="I29">
            <v>0</v>
          </cell>
          <cell r="J29">
            <v>3</v>
          </cell>
          <cell r="K29">
            <v>2</v>
          </cell>
          <cell r="L29">
            <v>5</v>
          </cell>
        </row>
        <row r="30">
          <cell r="H30" t="str">
            <v>200273-CECOF PUNTA MIRA</v>
          </cell>
          <cell r="I30">
            <v>3</v>
          </cell>
          <cell r="J30">
            <v>1</v>
          </cell>
          <cell r="K30">
            <v>4</v>
          </cell>
          <cell r="L30">
            <v>8</v>
          </cell>
        </row>
        <row r="31">
          <cell r="H31" t="str">
            <v>04103-ANDACOLLO</v>
          </cell>
          <cell r="I31">
            <v>7</v>
          </cell>
          <cell r="J31">
            <v>4</v>
          </cell>
          <cell r="K31">
            <v>3</v>
          </cell>
          <cell r="L31">
            <v>14</v>
          </cell>
        </row>
        <row r="32">
          <cell r="H32" t="str">
            <v>105106-HOSPITAL ANDACOLLO</v>
          </cell>
          <cell r="I32">
            <v>7</v>
          </cell>
          <cell r="J32">
            <v>4</v>
          </cell>
          <cell r="K32">
            <v>3</v>
          </cell>
          <cell r="L32">
            <v>14</v>
          </cell>
        </row>
        <row r="33">
          <cell r="H33" t="str">
            <v>04104-LA HIGUERA</v>
          </cell>
          <cell r="I33">
            <v>1</v>
          </cell>
          <cell r="J33">
            <v>1</v>
          </cell>
          <cell r="K33">
            <v>0</v>
          </cell>
          <cell r="L33">
            <v>2</v>
          </cell>
        </row>
        <row r="34">
          <cell r="H34" t="str">
            <v>105314-CES. LA HIGUERA</v>
          </cell>
          <cell r="I34">
            <v>0</v>
          </cell>
          <cell r="K34">
            <v>0</v>
          </cell>
          <cell r="L34">
            <v>0</v>
          </cell>
        </row>
        <row r="35">
          <cell r="H35" t="str">
            <v>105500-P.S.R. CALETA HORNOS        </v>
          </cell>
          <cell r="J35">
            <v>0</v>
          </cell>
          <cell r="L35">
            <v>0</v>
          </cell>
        </row>
        <row r="36">
          <cell r="H36" t="str">
            <v>105506-P.S.R. EL TRAPICHE</v>
          </cell>
          <cell r="I36">
            <v>1</v>
          </cell>
          <cell r="J36">
            <v>1</v>
          </cell>
          <cell r="L36">
            <v>2</v>
          </cell>
        </row>
        <row r="37">
          <cell r="H37" t="str">
            <v>04105-PAIHUANO</v>
          </cell>
          <cell r="I37">
            <v>0</v>
          </cell>
          <cell r="J37">
            <v>1</v>
          </cell>
          <cell r="K37">
            <v>3</v>
          </cell>
          <cell r="L37">
            <v>4</v>
          </cell>
        </row>
        <row r="38">
          <cell r="H38" t="str">
            <v>105306-CES. PAIHUANO</v>
          </cell>
          <cell r="J38">
            <v>0</v>
          </cell>
          <cell r="K38">
            <v>1</v>
          </cell>
          <cell r="L38">
            <v>1</v>
          </cell>
        </row>
        <row r="39">
          <cell r="H39" t="str">
            <v>105475-P.S.R. HORCON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</row>
        <row r="40">
          <cell r="H40" t="str">
            <v>105476-P.S.R. MONTE GRANDE</v>
          </cell>
          <cell r="I40">
            <v>0</v>
          </cell>
          <cell r="L40">
            <v>0</v>
          </cell>
        </row>
        <row r="41">
          <cell r="H41" t="str">
            <v>105477-P.S.R. PISCO ELQUI</v>
          </cell>
          <cell r="I41">
            <v>0</v>
          </cell>
          <cell r="K41">
            <v>2</v>
          </cell>
          <cell r="L41">
            <v>2</v>
          </cell>
        </row>
        <row r="42">
          <cell r="H42" t="str">
            <v>04106-VICUÑA</v>
          </cell>
          <cell r="I42">
            <v>9</v>
          </cell>
          <cell r="J42">
            <v>10</v>
          </cell>
          <cell r="K42">
            <v>12</v>
          </cell>
          <cell r="L42">
            <v>31</v>
          </cell>
        </row>
        <row r="43">
          <cell r="H43" t="str">
            <v>105107-HOSPITAL VICUÑA</v>
          </cell>
          <cell r="I43">
            <v>2</v>
          </cell>
          <cell r="J43">
            <v>3</v>
          </cell>
          <cell r="K43">
            <v>6</v>
          </cell>
          <cell r="L43">
            <v>11</v>
          </cell>
        </row>
        <row r="44">
          <cell r="H44" t="str">
            <v>105467-P.S.R. DIAGUITAS</v>
          </cell>
          <cell r="J44">
            <v>1</v>
          </cell>
          <cell r="L44">
            <v>1</v>
          </cell>
        </row>
        <row r="45">
          <cell r="H45" t="str">
            <v>105468-P.S.R. EL MOLLE</v>
          </cell>
          <cell r="I45">
            <v>0</v>
          </cell>
          <cell r="K45">
            <v>1</v>
          </cell>
          <cell r="L45">
            <v>1</v>
          </cell>
        </row>
        <row r="46">
          <cell r="H46" t="str">
            <v>105469-P.S.R. EL TAMBO</v>
          </cell>
          <cell r="I46">
            <v>3</v>
          </cell>
          <cell r="J46">
            <v>0</v>
          </cell>
          <cell r="K46">
            <v>1</v>
          </cell>
          <cell r="L46">
            <v>4</v>
          </cell>
        </row>
        <row r="47">
          <cell r="H47" t="str">
            <v>105470-P.S.R. HUANTA</v>
          </cell>
          <cell r="I47">
            <v>1</v>
          </cell>
          <cell r="L47">
            <v>1</v>
          </cell>
        </row>
        <row r="48">
          <cell r="H48" t="str">
            <v>105471-P.S.R. PERALILLO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</row>
        <row r="49">
          <cell r="H49" t="str">
            <v>105472-P.S.R. RIVADAVIA</v>
          </cell>
          <cell r="I49">
            <v>2</v>
          </cell>
          <cell r="J49">
            <v>2</v>
          </cell>
          <cell r="L49">
            <v>4</v>
          </cell>
        </row>
        <row r="50">
          <cell r="H50" t="str">
            <v>105473-P.S.R. TALCUNA</v>
          </cell>
          <cell r="J50">
            <v>1</v>
          </cell>
          <cell r="L50">
            <v>1</v>
          </cell>
        </row>
        <row r="51">
          <cell r="H51" t="str">
            <v>105474-P.S.R. CHAPILCA</v>
          </cell>
          <cell r="I51">
            <v>0</v>
          </cell>
          <cell r="J51">
            <v>1</v>
          </cell>
          <cell r="L51">
            <v>1</v>
          </cell>
        </row>
        <row r="52">
          <cell r="H52" t="str">
            <v>105502-P.S.R. CALINGASTA</v>
          </cell>
          <cell r="I52">
            <v>1</v>
          </cell>
          <cell r="J52">
            <v>2</v>
          </cell>
          <cell r="K52">
            <v>3</v>
          </cell>
          <cell r="L52">
            <v>6</v>
          </cell>
        </row>
        <row r="53">
          <cell r="H53" t="str">
            <v>105509-P.S.R. GUALLIGUAICA</v>
          </cell>
          <cell r="I53">
            <v>0</v>
          </cell>
          <cell r="L53">
            <v>0</v>
          </cell>
        </row>
        <row r="54">
          <cell r="H54" t="str">
            <v>04201-ILLAPEL</v>
          </cell>
          <cell r="I54">
            <v>10</v>
          </cell>
          <cell r="J54">
            <v>8</v>
          </cell>
          <cell r="K54">
            <v>25</v>
          </cell>
          <cell r="L54">
            <v>43</v>
          </cell>
        </row>
        <row r="55">
          <cell r="H55" t="str">
            <v>105326-CESFAM SAN RAFAEL</v>
          </cell>
          <cell r="I55">
            <v>4</v>
          </cell>
          <cell r="J55">
            <v>3</v>
          </cell>
          <cell r="K55">
            <v>8</v>
          </cell>
          <cell r="L55">
            <v>15</v>
          </cell>
        </row>
        <row r="56">
          <cell r="H56" t="str">
            <v>105443-P.S.R. CARCAMO                   </v>
          </cell>
          <cell r="J56">
            <v>1</v>
          </cell>
          <cell r="K56">
            <v>2</v>
          </cell>
          <cell r="L56">
            <v>3</v>
          </cell>
        </row>
        <row r="57">
          <cell r="H57" t="str">
            <v>105445-P.S.R. LIMAHUIDA</v>
          </cell>
          <cell r="J57">
            <v>0</v>
          </cell>
          <cell r="K57">
            <v>1</v>
          </cell>
          <cell r="L57">
            <v>1</v>
          </cell>
        </row>
        <row r="58">
          <cell r="H58" t="str">
            <v>105447-P.S.R. PERALILLO</v>
          </cell>
          <cell r="I58">
            <v>2</v>
          </cell>
          <cell r="K58">
            <v>0</v>
          </cell>
          <cell r="L58">
            <v>2</v>
          </cell>
        </row>
        <row r="59">
          <cell r="H59" t="str">
            <v>105448-P.S.R. SANTA VIRGINIA</v>
          </cell>
          <cell r="K59">
            <v>1</v>
          </cell>
          <cell r="L59">
            <v>1</v>
          </cell>
        </row>
        <row r="60">
          <cell r="H60" t="str">
            <v>105487-P.S.R. CAÑAS UNO</v>
          </cell>
          <cell r="I60">
            <v>1</v>
          </cell>
          <cell r="K60">
            <v>2</v>
          </cell>
          <cell r="L60">
            <v>3</v>
          </cell>
        </row>
        <row r="61">
          <cell r="H61" t="str">
            <v>105496-P.S.R. PINTACURA SUR</v>
          </cell>
          <cell r="I61">
            <v>2</v>
          </cell>
          <cell r="L61">
            <v>2</v>
          </cell>
        </row>
        <row r="62">
          <cell r="H62" t="str">
            <v>105504-P.S.R. SOCAVON</v>
          </cell>
          <cell r="K62">
            <v>1</v>
          </cell>
          <cell r="L62">
            <v>1</v>
          </cell>
        </row>
        <row r="63">
          <cell r="H63" t="str">
            <v>200366-CESFAM URBANO II</v>
          </cell>
          <cell r="I63">
            <v>1</v>
          </cell>
          <cell r="J63">
            <v>4</v>
          </cell>
          <cell r="K63">
            <v>10</v>
          </cell>
          <cell r="L63">
            <v>15</v>
          </cell>
        </row>
        <row r="64">
          <cell r="H64" t="str">
            <v>04202-CANELA</v>
          </cell>
          <cell r="I64">
            <v>6</v>
          </cell>
          <cell r="J64">
            <v>0</v>
          </cell>
          <cell r="K64">
            <v>0</v>
          </cell>
          <cell r="L64">
            <v>6</v>
          </cell>
        </row>
        <row r="65">
          <cell r="H65" t="str">
            <v>105309-CES. RURAL CANELA</v>
          </cell>
          <cell r="I65">
            <v>6</v>
          </cell>
          <cell r="J65">
            <v>0</v>
          </cell>
          <cell r="K65">
            <v>0</v>
          </cell>
          <cell r="L65">
            <v>6</v>
          </cell>
        </row>
        <row r="66">
          <cell r="H66" t="str">
            <v>04203-LOS VILOS</v>
          </cell>
          <cell r="I66">
            <v>5</v>
          </cell>
          <cell r="J66">
            <v>4</v>
          </cell>
          <cell r="K66">
            <v>9</v>
          </cell>
          <cell r="L66">
            <v>18</v>
          </cell>
        </row>
        <row r="67">
          <cell r="H67" t="str">
            <v>105108-HOSPITAL LOS VILOS</v>
          </cell>
          <cell r="I67">
            <v>2</v>
          </cell>
          <cell r="J67">
            <v>2</v>
          </cell>
          <cell r="K67">
            <v>1</v>
          </cell>
          <cell r="L67">
            <v>5</v>
          </cell>
        </row>
        <row r="68">
          <cell r="H68" t="str">
            <v>105478-P.S.R. CAIMANES                   </v>
          </cell>
          <cell r="K68">
            <v>4</v>
          </cell>
          <cell r="L68">
            <v>4</v>
          </cell>
        </row>
        <row r="69">
          <cell r="H69" t="str">
            <v>105479-P.S.R. GUANGUALI</v>
          </cell>
          <cell r="K69">
            <v>1</v>
          </cell>
          <cell r="L69">
            <v>1</v>
          </cell>
        </row>
        <row r="70">
          <cell r="H70" t="str">
            <v>105480-P.S.R. QUILIMARI</v>
          </cell>
          <cell r="I70">
            <v>3</v>
          </cell>
          <cell r="J70">
            <v>2</v>
          </cell>
          <cell r="K70">
            <v>2</v>
          </cell>
          <cell r="L70">
            <v>7</v>
          </cell>
        </row>
        <row r="71">
          <cell r="H71" t="str">
            <v>105481-P.S.R. TILAMA</v>
          </cell>
          <cell r="K71">
            <v>1</v>
          </cell>
          <cell r="L71">
            <v>1</v>
          </cell>
        </row>
        <row r="72">
          <cell r="H72" t="str">
            <v>105511-P.S.R. LOS CONDORES</v>
          </cell>
          <cell r="K72">
            <v>0</v>
          </cell>
          <cell r="L72">
            <v>0</v>
          </cell>
        </row>
        <row r="73">
          <cell r="H73" t="str">
            <v>04204-SALAMANCA</v>
          </cell>
          <cell r="I73">
            <v>8</v>
          </cell>
          <cell r="J73">
            <v>7</v>
          </cell>
          <cell r="K73">
            <v>15</v>
          </cell>
          <cell r="L73">
            <v>30</v>
          </cell>
        </row>
        <row r="74">
          <cell r="H74" t="str">
            <v>105104-HOSPITAL SALAMANCA</v>
          </cell>
          <cell r="I74">
            <v>4</v>
          </cell>
          <cell r="J74">
            <v>2</v>
          </cell>
          <cell r="K74">
            <v>1</v>
          </cell>
          <cell r="L74">
            <v>7</v>
          </cell>
        </row>
        <row r="75">
          <cell r="H75" t="str">
            <v>105452-P.S.R. CUNCUMEN                 </v>
          </cell>
          <cell r="I75">
            <v>1</v>
          </cell>
          <cell r="K75">
            <v>3</v>
          </cell>
          <cell r="L75">
            <v>4</v>
          </cell>
        </row>
        <row r="76">
          <cell r="H76" t="str">
            <v>105453-P.S.R. TRANQUILLA</v>
          </cell>
          <cell r="I76">
            <v>0</v>
          </cell>
          <cell r="J76">
            <v>2</v>
          </cell>
          <cell r="K76">
            <v>2</v>
          </cell>
          <cell r="L76">
            <v>4</v>
          </cell>
        </row>
        <row r="77">
          <cell r="H77" t="str">
            <v>105455-P.S.R. CHILLEPIN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</row>
        <row r="78">
          <cell r="H78" t="str">
            <v>105456-P.S.R. LLIMPO</v>
          </cell>
          <cell r="I78">
            <v>0</v>
          </cell>
          <cell r="J78">
            <v>1</v>
          </cell>
          <cell r="K78">
            <v>1</v>
          </cell>
          <cell r="L78">
            <v>2</v>
          </cell>
        </row>
        <row r="79">
          <cell r="H79" t="str">
            <v>105458-P.S.R. TAHUINCO</v>
          </cell>
          <cell r="I79">
            <v>1</v>
          </cell>
          <cell r="J79">
            <v>1</v>
          </cell>
          <cell r="K79">
            <v>4</v>
          </cell>
          <cell r="L79">
            <v>6</v>
          </cell>
        </row>
        <row r="80">
          <cell r="H80" t="str">
            <v>105491-P.S.R. QUELEN BAJO</v>
          </cell>
          <cell r="I80">
            <v>2</v>
          </cell>
          <cell r="K80">
            <v>1</v>
          </cell>
          <cell r="L80">
            <v>3</v>
          </cell>
        </row>
        <row r="81">
          <cell r="H81" t="str">
            <v>105492-P.S.R. CAMISA</v>
          </cell>
          <cell r="K81">
            <v>0</v>
          </cell>
          <cell r="L81">
            <v>0</v>
          </cell>
        </row>
        <row r="82">
          <cell r="H82" t="str">
            <v>105501-P.S.R. ARBOLEDA GRANDE</v>
          </cell>
          <cell r="J82">
            <v>0</v>
          </cell>
          <cell r="K82">
            <v>3</v>
          </cell>
          <cell r="L82">
            <v>3</v>
          </cell>
        </row>
        <row r="83">
          <cell r="H83" t="str">
            <v>04301-OVALLE</v>
          </cell>
          <cell r="I83">
            <v>49</v>
          </cell>
          <cell r="J83">
            <v>44</v>
          </cell>
          <cell r="K83">
            <v>51</v>
          </cell>
          <cell r="L83">
            <v>144</v>
          </cell>
        </row>
        <row r="84">
          <cell r="H84" t="str">
            <v>105315-CES. RURAL C. DE TAMAYA</v>
          </cell>
          <cell r="I84">
            <v>5</v>
          </cell>
          <cell r="J84">
            <v>1</v>
          </cell>
          <cell r="K84">
            <v>4</v>
          </cell>
          <cell r="L84">
            <v>10</v>
          </cell>
        </row>
        <row r="85">
          <cell r="H85" t="str">
            <v>105317-CES. JORGE JORDAN D.</v>
          </cell>
          <cell r="I85">
            <v>10</v>
          </cell>
          <cell r="J85">
            <v>9</v>
          </cell>
          <cell r="K85">
            <v>12</v>
          </cell>
          <cell r="L85">
            <v>31</v>
          </cell>
        </row>
        <row r="86">
          <cell r="H86" t="str">
            <v>105322-CES. MARCOS MACUADA</v>
          </cell>
          <cell r="I86">
            <v>18</v>
          </cell>
          <cell r="J86">
            <v>23</v>
          </cell>
          <cell r="K86">
            <v>19</v>
          </cell>
          <cell r="L86">
            <v>60</v>
          </cell>
        </row>
        <row r="87">
          <cell r="H87" t="str">
            <v>105324-CES. SOTAQUI</v>
          </cell>
          <cell r="I87">
            <v>3</v>
          </cell>
          <cell r="J87">
            <v>1</v>
          </cell>
          <cell r="K87">
            <v>3</v>
          </cell>
          <cell r="L87">
            <v>7</v>
          </cell>
        </row>
        <row r="88">
          <cell r="H88" t="str">
            <v>105415-P.S.R. BARRAZA</v>
          </cell>
          <cell r="I88">
            <v>1</v>
          </cell>
          <cell r="K88">
            <v>2</v>
          </cell>
          <cell r="L88">
            <v>3</v>
          </cell>
        </row>
        <row r="89">
          <cell r="H89" t="str">
            <v>105416-P.S.R. CAMARICO                  </v>
          </cell>
          <cell r="J89">
            <v>2</v>
          </cell>
          <cell r="K89">
            <v>0</v>
          </cell>
          <cell r="L89">
            <v>2</v>
          </cell>
        </row>
        <row r="90">
          <cell r="H90" t="str">
            <v>105417-P.S.R. ALCONES BAJOS</v>
          </cell>
          <cell r="I90">
            <v>0</v>
          </cell>
          <cell r="J90">
            <v>0</v>
          </cell>
          <cell r="L90">
            <v>0</v>
          </cell>
        </row>
        <row r="91">
          <cell r="H91" t="str">
            <v>105422-P.S.R. HORNILLOS</v>
          </cell>
          <cell r="K91">
            <v>0</v>
          </cell>
          <cell r="L91">
            <v>0</v>
          </cell>
        </row>
        <row r="92">
          <cell r="H92" t="str">
            <v>105437-P.S.R. CHALINGA</v>
          </cell>
          <cell r="K92">
            <v>0</v>
          </cell>
          <cell r="L92">
            <v>0</v>
          </cell>
        </row>
        <row r="93">
          <cell r="H93" t="str">
            <v>105507-P.S.R. HUAMALATA</v>
          </cell>
          <cell r="J93">
            <v>3</v>
          </cell>
          <cell r="K93">
            <v>3</v>
          </cell>
          <cell r="L93">
            <v>6</v>
          </cell>
        </row>
        <row r="94">
          <cell r="H94" t="str">
            <v>105510-P.S.R. RECOLETA</v>
          </cell>
          <cell r="J94">
            <v>1</v>
          </cell>
          <cell r="K94">
            <v>1</v>
          </cell>
          <cell r="L94">
            <v>2</v>
          </cell>
        </row>
        <row r="95">
          <cell r="H95" t="str">
            <v>105722-CECOF SAN JOSE DE LA DEHESA</v>
          </cell>
          <cell r="I95">
            <v>6</v>
          </cell>
          <cell r="J95">
            <v>2</v>
          </cell>
          <cell r="K95">
            <v>3</v>
          </cell>
          <cell r="L95">
            <v>11</v>
          </cell>
        </row>
        <row r="96">
          <cell r="H96" t="str">
            <v>105723-CECOF LIMARI</v>
          </cell>
          <cell r="I96">
            <v>5</v>
          </cell>
          <cell r="K96">
            <v>2</v>
          </cell>
          <cell r="L96">
            <v>7</v>
          </cell>
        </row>
        <row r="97">
          <cell r="H97" t="str">
            <v>200258-CECOF LOS COPIHUES</v>
          </cell>
          <cell r="J97">
            <v>0</v>
          </cell>
          <cell r="K97">
            <v>2</v>
          </cell>
          <cell r="L97">
            <v>2</v>
          </cell>
        </row>
        <row r="98">
          <cell r="H98" t="str">
            <v>200367-CECOF COLONIA LIMARÍ</v>
          </cell>
          <cell r="I98">
            <v>1</v>
          </cell>
          <cell r="J98">
            <v>2</v>
          </cell>
          <cell r="L98">
            <v>3</v>
          </cell>
        </row>
        <row r="99">
          <cell r="H99" t="str">
            <v>04302-COMBARBALÁ</v>
          </cell>
          <cell r="I99">
            <v>3</v>
          </cell>
          <cell r="J99">
            <v>3</v>
          </cell>
          <cell r="K99">
            <v>4</v>
          </cell>
          <cell r="L99">
            <v>10</v>
          </cell>
        </row>
        <row r="100">
          <cell r="H100" t="str">
            <v>105105-HOSPITAL COMBARBALÁ</v>
          </cell>
          <cell r="I100">
            <v>0</v>
          </cell>
          <cell r="J100">
            <v>1</v>
          </cell>
          <cell r="K100">
            <v>2</v>
          </cell>
          <cell r="L100">
            <v>3</v>
          </cell>
        </row>
        <row r="101">
          <cell r="H101" t="str">
            <v>105441-P.S.R. MANQUEHUA</v>
          </cell>
          <cell r="K101">
            <v>0</v>
          </cell>
          <cell r="L101">
            <v>0</v>
          </cell>
        </row>
        <row r="102">
          <cell r="H102" t="str">
            <v>105460-P.S.R. COGOTI 18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105462-P.S.R. EL SAUCE</v>
          </cell>
          <cell r="I103">
            <v>0</v>
          </cell>
          <cell r="L103">
            <v>0</v>
          </cell>
        </row>
        <row r="104">
          <cell r="H104" t="str">
            <v>105463-P.S.R. QUILITAPIA</v>
          </cell>
          <cell r="I104">
            <v>2</v>
          </cell>
          <cell r="L104">
            <v>2</v>
          </cell>
        </row>
        <row r="105">
          <cell r="H105" t="str">
            <v>105464-P.S.R. LA LIGUA</v>
          </cell>
          <cell r="I105">
            <v>0</v>
          </cell>
          <cell r="L105">
            <v>0</v>
          </cell>
        </row>
        <row r="106">
          <cell r="H106" t="str">
            <v>105465-P.S.R. RAMADILLA</v>
          </cell>
          <cell r="J106">
            <v>1</v>
          </cell>
          <cell r="K106">
            <v>1</v>
          </cell>
          <cell r="L106">
            <v>2</v>
          </cell>
        </row>
        <row r="107">
          <cell r="H107" t="str">
            <v>105466-P.S.R. VALLE HERMOSO</v>
          </cell>
          <cell r="I107">
            <v>1</v>
          </cell>
          <cell r="J107">
            <v>1</v>
          </cell>
          <cell r="K107">
            <v>1</v>
          </cell>
          <cell r="L107">
            <v>3</v>
          </cell>
        </row>
        <row r="108">
          <cell r="H108" t="str">
            <v>04303-MONTE PATRIA</v>
          </cell>
          <cell r="I108">
            <v>24</v>
          </cell>
          <cell r="J108">
            <v>14</v>
          </cell>
          <cell r="K108">
            <v>23</v>
          </cell>
          <cell r="L108">
            <v>61</v>
          </cell>
        </row>
        <row r="109">
          <cell r="H109" t="str">
            <v>105307-CES. RURAL MONTE PATRIA</v>
          </cell>
          <cell r="I109">
            <v>9</v>
          </cell>
          <cell r="J109">
            <v>6</v>
          </cell>
          <cell r="K109">
            <v>8</v>
          </cell>
          <cell r="L109">
            <v>23</v>
          </cell>
        </row>
        <row r="110">
          <cell r="H110" t="str">
            <v>105311-CES. RURAL CHAÑARAL ALTO</v>
          </cell>
          <cell r="I110">
            <v>3</v>
          </cell>
          <cell r="J110">
            <v>2</v>
          </cell>
          <cell r="K110">
            <v>2</v>
          </cell>
          <cell r="L110">
            <v>7</v>
          </cell>
        </row>
        <row r="111">
          <cell r="H111" t="str">
            <v>105312-CES. RURAL CAREN</v>
          </cell>
          <cell r="I111">
            <v>3</v>
          </cell>
          <cell r="K111">
            <v>1</v>
          </cell>
          <cell r="L111">
            <v>4</v>
          </cell>
        </row>
        <row r="112">
          <cell r="H112" t="str">
            <v>105318-CES. RURAL EL PALQUI</v>
          </cell>
          <cell r="I112">
            <v>5</v>
          </cell>
          <cell r="J112">
            <v>4</v>
          </cell>
          <cell r="K112">
            <v>7</v>
          </cell>
          <cell r="L112">
            <v>16</v>
          </cell>
        </row>
        <row r="113">
          <cell r="H113" t="str">
            <v>105425-P.S.R. CHILECITO</v>
          </cell>
          <cell r="I113">
            <v>1</v>
          </cell>
          <cell r="K113">
            <v>1</v>
          </cell>
          <cell r="L113">
            <v>2</v>
          </cell>
        </row>
        <row r="114">
          <cell r="H114" t="str">
            <v>105427-P.S.R. HACIENDA VALDIVIA</v>
          </cell>
          <cell r="I114">
            <v>1</v>
          </cell>
          <cell r="L114">
            <v>1</v>
          </cell>
        </row>
        <row r="115">
          <cell r="H115" t="str">
            <v>105428-P.S.R. HUATULAME</v>
          </cell>
          <cell r="I115">
            <v>1</v>
          </cell>
          <cell r="J115">
            <v>1</v>
          </cell>
          <cell r="K115">
            <v>1</v>
          </cell>
          <cell r="L115">
            <v>3</v>
          </cell>
        </row>
        <row r="116">
          <cell r="H116" t="str">
            <v>105430-P.S.R. MIALQUI</v>
          </cell>
          <cell r="I116">
            <v>0</v>
          </cell>
          <cell r="L116">
            <v>0</v>
          </cell>
        </row>
        <row r="117">
          <cell r="H117" t="str">
            <v>105432-P.S.R. RAPEL</v>
          </cell>
          <cell r="I117">
            <v>0</v>
          </cell>
          <cell r="J117">
            <v>0</v>
          </cell>
          <cell r="K117">
            <v>1</v>
          </cell>
          <cell r="L117">
            <v>1</v>
          </cell>
        </row>
        <row r="118">
          <cell r="H118" t="str">
            <v>105435-P.S.R. TULAHUEN</v>
          </cell>
          <cell r="I118">
            <v>1</v>
          </cell>
          <cell r="J118">
            <v>1</v>
          </cell>
          <cell r="K118">
            <v>2</v>
          </cell>
          <cell r="L118">
            <v>4</v>
          </cell>
        </row>
        <row r="119">
          <cell r="H119" t="str">
            <v>04304-PUNITAQUI</v>
          </cell>
          <cell r="I119">
            <v>11</v>
          </cell>
          <cell r="J119">
            <v>4</v>
          </cell>
          <cell r="K119">
            <v>6</v>
          </cell>
          <cell r="L119">
            <v>21</v>
          </cell>
        </row>
        <row r="120">
          <cell r="H120" t="str">
            <v>105308-CES. RURAL PUNITAQUI</v>
          </cell>
          <cell r="I120">
            <v>11</v>
          </cell>
          <cell r="J120">
            <v>4</v>
          </cell>
          <cell r="K120">
            <v>6</v>
          </cell>
          <cell r="L120">
            <v>21</v>
          </cell>
        </row>
        <row r="121">
          <cell r="H121" t="str">
            <v>04305-RIO HURTADO</v>
          </cell>
          <cell r="I121">
            <v>1</v>
          </cell>
          <cell r="J121">
            <v>4</v>
          </cell>
          <cell r="K121">
            <v>2</v>
          </cell>
          <cell r="L121">
            <v>7</v>
          </cell>
        </row>
        <row r="122">
          <cell r="H122" t="str">
            <v>105310-CES. RURAL PICHASCA</v>
          </cell>
          <cell r="I122">
            <v>0</v>
          </cell>
          <cell r="J122">
            <v>3</v>
          </cell>
          <cell r="K122">
            <v>1</v>
          </cell>
          <cell r="L122">
            <v>4</v>
          </cell>
        </row>
        <row r="123">
          <cell r="H123" t="str">
            <v>105410-P.S.R. HURTADO</v>
          </cell>
          <cell r="I123">
            <v>0</v>
          </cell>
          <cell r="L123">
            <v>0</v>
          </cell>
        </row>
        <row r="124">
          <cell r="H124" t="str">
            <v>105411-P.S.R. LAS BREAS</v>
          </cell>
          <cell r="K124">
            <v>1</v>
          </cell>
          <cell r="L124">
            <v>1</v>
          </cell>
        </row>
        <row r="125">
          <cell r="H125" t="str">
            <v>105413-P.S.R. SAMO ALTO</v>
          </cell>
          <cell r="I125">
            <v>1</v>
          </cell>
          <cell r="J125">
            <v>1</v>
          </cell>
          <cell r="L125">
            <v>2</v>
          </cell>
        </row>
        <row r="126">
          <cell r="H126" t="str">
            <v>105414-P.S.R. SERON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 t="str">
            <v>105503-P.S.R. TABAQUEROS</v>
          </cell>
          <cell r="K127">
            <v>0</v>
          </cell>
          <cell r="L127">
            <v>0</v>
          </cell>
        </row>
        <row r="128">
          <cell r="H128" t="str">
            <v>Total general</v>
          </cell>
          <cell r="I128">
            <v>310</v>
          </cell>
          <cell r="J128">
            <v>243</v>
          </cell>
          <cell r="K128">
            <v>331</v>
          </cell>
          <cell r="L128">
            <v>884</v>
          </cell>
        </row>
      </sheetData>
      <sheetData sheetId="7">
        <row r="3">
          <cell r="H3" t="str">
            <v>Suma de Total</v>
          </cell>
          <cell r="I3" t="str">
            <v>Etiquetas de columna</v>
          </cell>
        </row>
        <row r="4">
          <cell r="H4" t="str">
            <v>Etiquetas de fila</v>
          </cell>
          <cell r="I4">
            <v>1</v>
          </cell>
          <cell r="J4">
            <v>2</v>
          </cell>
          <cell r="K4">
            <v>3</v>
          </cell>
          <cell r="L4" t="str">
            <v>Total general</v>
          </cell>
        </row>
        <row r="5">
          <cell r="H5" t="str">
            <v>04101-LA SERENA</v>
          </cell>
          <cell r="I5">
            <v>156</v>
          </cell>
          <cell r="J5">
            <v>92</v>
          </cell>
          <cell r="K5">
            <v>140</v>
          </cell>
          <cell r="L5">
            <v>388</v>
          </cell>
        </row>
        <row r="6">
          <cell r="H6" t="str">
            <v>105300-CES. CARDENAL CARO</v>
          </cell>
          <cell r="I6">
            <v>21</v>
          </cell>
          <cell r="J6">
            <v>6</v>
          </cell>
          <cell r="K6">
            <v>29</v>
          </cell>
          <cell r="L6">
            <v>56</v>
          </cell>
        </row>
        <row r="7">
          <cell r="H7" t="str">
            <v>105301-CES. LAS COMPAÑIAS</v>
          </cell>
          <cell r="I7">
            <v>22</v>
          </cell>
          <cell r="J7">
            <v>15</v>
          </cell>
          <cell r="K7">
            <v>17</v>
          </cell>
          <cell r="L7">
            <v>54</v>
          </cell>
        </row>
        <row r="8">
          <cell r="H8" t="str">
            <v>105302-CES. PEDRO AGUIRRE C.</v>
          </cell>
          <cell r="I8">
            <v>48</v>
          </cell>
          <cell r="J8">
            <v>12</v>
          </cell>
          <cell r="K8">
            <v>27</v>
          </cell>
          <cell r="L8">
            <v>87</v>
          </cell>
        </row>
        <row r="9">
          <cell r="H9" t="str">
            <v>105313-CES. SCHAFFHAUSER</v>
          </cell>
          <cell r="I9">
            <v>11</v>
          </cell>
          <cell r="J9">
            <v>17</v>
          </cell>
          <cell r="K9">
            <v>17</v>
          </cell>
          <cell r="L9">
            <v>45</v>
          </cell>
        </row>
        <row r="10">
          <cell r="H10" t="str">
            <v>105319-CES. CARDENAL R.S.H.</v>
          </cell>
          <cell r="I10">
            <v>16</v>
          </cell>
          <cell r="J10">
            <v>3</v>
          </cell>
          <cell r="K10">
            <v>25</v>
          </cell>
          <cell r="L10">
            <v>44</v>
          </cell>
        </row>
        <row r="11">
          <cell r="H11" t="str">
            <v>105325-CESFAM JUAN PABLO II</v>
          </cell>
          <cell r="I11">
            <v>23</v>
          </cell>
          <cell r="J11">
            <v>21</v>
          </cell>
          <cell r="K11">
            <v>19</v>
          </cell>
          <cell r="L11">
            <v>63</v>
          </cell>
        </row>
        <row r="12">
          <cell r="H12" t="str">
            <v>105400-P.S.R. ALGARROBITO            </v>
          </cell>
          <cell r="I12">
            <v>6</v>
          </cell>
          <cell r="J12">
            <v>4</v>
          </cell>
          <cell r="K12">
            <v>0</v>
          </cell>
          <cell r="L12">
            <v>10</v>
          </cell>
        </row>
        <row r="13">
          <cell r="H13" t="str">
            <v>105401-P.S.R. LAS ROJAS</v>
          </cell>
          <cell r="I13">
            <v>2</v>
          </cell>
          <cell r="K13">
            <v>1</v>
          </cell>
          <cell r="L13">
            <v>3</v>
          </cell>
        </row>
        <row r="14">
          <cell r="H14" t="str">
            <v>105402-P.S.R. EL ROMERO</v>
          </cell>
          <cell r="I14">
            <v>0</v>
          </cell>
          <cell r="J14">
            <v>3</v>
          </cell>
          <cell r="K14">
            <v>1</v>
          </cell>
          <cell r="L14">
            <v>4</v>
          </cell>
        </row>
        <row r="15">
          <cell r="H15" t="str">
            <v>105499-P.S.R. LAMBERT</v>
          </cell>
          <cell r="I15">
            <v>1</v>
          </cell>
          <cell r="J15">
            <v>0</v>
          </cell>
          <cell r="K15">
            <v>1</v>
          </cell>
          <cell r="L15">
            <v>2</v>
          </cell>
        </row>
        <row r="16">
          <cell r="H16" t="str">
            <v>105700-CECOF VILLA EL INDIO</v>
          </cell>
          <cell r="I16">
            <v>3</v>
          </cell>
          <cell r="J16">
            <v>1</v>
          </cell>
          <cell r="K16">
            <v>0</v>
          </cell>
          <cell r="L16">
            <v>4</v>
          </cell>
        </row>
        <row r="17">
          <cell r="H17" t="str">
            <v>105701-CECOF VILLA ALEMANIA</v>
          </cell>
          <cell r="I17">
            <v>0</v>
          </cell>
          <cell r="J17">
            <v>4</v>
          </cell>
          <cell r="L17">
            <v>4</v>
          </cell>
        </row>
        <row r="18">
          <cell r="H18" t="str">
            <v>105702-CECOF VILLA LAMBERT</v>
          </cell>
          <cell r="I18">
            <v>2</v>
          </cell>
          <cell r="J18">
            <v>4</v>
          </cell>
          <cell r="K18">
            <v>1</v>
          </cell>
          <cell r="L18">
            <v>7</v>
          </cell>
        </row>
        <row r="19">
          <cell r="H19" t="str">
            <v>200402-CECOF ARCOS DE PINAMAR</v>
          </cell>
          <cell r="I19">
            <v>1</v>
          </cell>
          <cell r="J19">
            <v>2</v>
          </cell>
          <cell r="K19">
            <v>2</v>
          </cell>
          <cell r="L19">
            <v>5</v>
          </cell>
        </row>
        <row r="20">
          <cell r="H20" t="str">
            <v>04102-COQUIMBO</v>
          </cell>
          <cell r="I20">
            <v>132</v>
          </cell>
          <cell r="J20">
            <v>156</v>
          </cell>
          <cell r="K20">
            <v>147</v>
          </cell>
          <cell r="L20">
            <v>435</v>
          </cell>
        </row>
        <row r="21">
          <cell r="H21" t="str">
            <v>105303-CES. SAN JUAN</v>
          </cell>
          <cell r="I21">
            <v>18</v>
          </cell>
          <cell r="J21">
            <v>29</v>
          </cell>
          <cell r="K21">
            <v>19</v>
          </cell>
          <cell r="L21">
            <v>66</v>
          </cell>
        </row>
        <row r="22">
          <cell r="H22" t="str">
            <v>105304-CES. SANTA CECILIA</v>
          </cell>
          <cell r="I22">
            <v>28</v>
          </cell>
          <cell r="J22">
            <v>23</v>
          </cell>
          <cell r="K22">
            <v>26</v>
          </cell>
          <cell r="L22">
            <v>77</v>
          </cell>
        </row>
        <row r="23">
          <cell r="H23" t="str">
            <v>105305-CES. TIERRAS BLANCAS</v>
          </cell>
          <cell r="I23">
            <v>46</v>
          </cell>
          <cell r="J23">
            <v>37</v>
          </cell>
          <cell r="K23">
            <v>51</v>
          </cell>
          <cell r="L23">
            <v>134</v>
          </cell>
        </row>
        <row r="24">
          <cell r="H24" t="str">
            <v>105321-CES. RURAL  TONGOY</v>
          </cell>
          <cell r="I24">
            <v>5</v>
          </cell>
          <cell r="J24">
            <v>9</v>
          </cell>
          <cell r="K24">
            <v>6</v>
          </cell>
          <cell r="L24">
            <v>20</v>
          </cell>
        </row>
        <row r="25">
          <cell r="H25" t="str">
            <v>105323-CES. DR. SERGIO AGUILAR</v>
          </cell>
          <cell r="I25">
            <v>23</v>
          </cell>
          <cell r="J25">
            <v>40</v>
          </cell>
          <cell r="K25">
            <v>30</v>
          </cell>
          <cell r="L25">
            <v>93</v>
          </cell>
        </row>
        <row r="26">
          <cell r="H26" t="str">
            <v>105405-P.S.R. GUANAQUEROS</v>
          </cell>
          <cell r="I26">
            <v>1</v>
          </cell>
          <cell r="J26">
            <v>2</v>
          </cell>
          <cell r="K26">
            <v>3</v>
          </cell>
          <cell r="L26">
            <v>6</v>
          </cell>
        </row>
        <row r="27">
          <cell r="H27" t="str">
            <v>105406-P.S.R. PAN DE AZUCAR</v>
          </cell>
          <cell r="I27">
            <v>6</v>
          </cell>
          <cell r="J27">
            <v>3</v>
          </cell>
          <cell r="K27">
            <v>3</v>
          </cell>
          <cell r="L27">
            <v>12</v>
          </cell>
        </row>
        <row r="28">
          <cell r="H28" t="str">
            <v>105407-P.S.R. TAMBILLOS</v>
          </cell>
          <cell r="J28">
            <v>0</v>
          </cell>
          <cell r="L28">
            <v>0</v>
          </cell>
        </row>
        <row r="29">
          <cell r="H29" t="str">
            <v>105705-CECOF EL ALBA</v>
          </cell>
          <cell r="I29">
            <v>0</v>
          </cell>
          <cell r="J29">
            <v>9</v>
          </cell>
          <cell r="K29">
            <v>5</v>
          </cell>
          <cell r="L29">
            <v>14</v>
          </cell>
        </row>
        <row r="30">
          <cell r="H30" t="str">
            <v>200273-CECOF PUNTA MIRA</v>
          </cell>
          <cell r="I30">
            <v>5</v>
          </cell>
          <cell r="J30">
            <v>4</v>
          </cell>
          <cell r="K30">
            <v>4</v>
          </cell>
          <cell r="L30">
            <v>13</v>
          </cell>
        </row>
        <row r="31">
          <cell r="H31" t="str">
            <v>04103-ANDACOLLO</v>
          </cell>
          <cell r="I31">
            <v>10</v>
          </cell>
          <cell r="J31">
            <v>5</v>
          </cell>
          <cell r="K31">
            <v>4</v>
          </cell>
          <cell r="L31">
            <v>19</v>
          </cell>
        </row>
        <row r="32">
          <cell r="H32" t="str">
            <v>105106-HOSPITAL ANDACOLLO</v>
          </cell>
          <cell r="I32">
            <v>10</v>
          </cell>
          <cell r="J32">
            <v>5</v>
          </cell>
          <cell r="K32">
            <v>4</v>
          </cell>
          <cell r="L32">
            <v>19</v>
          </cell>
        </row>
        <row r="33">
          <cell r="H33" t="str">
            <v>04104-LA HIGUERA</v>
          </cell>
          <cell r="I33">
            <v>2</v>
          </cell>
          <cell r="J33">
            <v>1</v>
          </cell>
          <cell r="K33">
            <v>0</v>
          </cell>
          <cell r="L33">
            <v>3</v>
          </cell>
        </row>
        <row r="34">
          <cell r="H34" t="str">
            <v>105314-CES. LA HIGUERA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 t="str">
            <v>105500-P.S.R. CALETA HORNOS        </v>
          </cell>
          <cell r="I35">
            <v>0</v>
          </cell>
          <cell r="J35">
            <v>0</v>
          </cell>
          <cell r="L35">
            <v>0</v>
          </cell>
        </row>
        <row r="36">
          <cell r="H36" t="str">
            <v>105505-P.S.R. LOS CHOROS</v>
          </cell>
          <cell r="I36">
            <v>0</v>
          </cell>
          <cell r="J36">
            <v>0</v>
          </cell>
          <cell r="L36">
            <v>0</v>
          </cell>
        </row>
        <row r="37">
          <cell r="H37" t="str">
            <v>105506-P.S.R. EL TRAPICHE</v>
          </cell>
          <cell r="I37">
            <v>2</v>
          </cell>
          <cell r="J37">
            <v>1</v>
          </cell>
          <cell r="L37">
            <v>3</v>
          </cell>
        </row>
        <row r="38">
          <cell r="H38" t="str">
            <v>04105-PAIHUANO</v>
          </cell>
          <cell r="I38">
            <v>1</v>
          </cell>
          <cell r="J38">
            <v>1</v>
          </cell>
          <cell r="K38">
            <v>3</v>
          </cell>
          <cell r="L38">
            <v>5</v>
          </cell>
        </row>
        <row r="39">
          <cell r="H39" t="str">
            <v>105306-CES. PAIHUANO</v>
          </cell>
          <cell r="J39">
            <v>0</v>
          </cell>
          <cell r="K39">
            <v>1</v>
          </cell>
          <cell r="L39">
            <v>1</v>
          </cell>
        </row>
        <row r="40">
          <cell r="H40" t="str">
            <v>105475-P.S.R. HORCON</v>
          </cell>
          <cell r="I40">
            <v>1</v>
          </cell>
          <cell r="J40">
            <v>1</v>
          </cell>
          <cell r="K40">
            <v>0</v>
          </cell>
          <cell r="L40">
            <v>2</v>
          </cell>
        </row>
        <row r="41">
          <cell r="H41" t="str">
            <v>105476-P.S.R. MONTE GRANDE</v>
          </cell>
          <cell r="I41">
            <v>0</v>
          </cell>
          <cell r="K41">
            <v>0</v>
          </cell>
          <cell r="L41">
            <v>0</v>
          </cell>
        </row>
        <row r="42">
          <cell r="H42" t="str">
            <v>105477-P.S.R. PISCO ELQUI</v>
          </cell>
          <cell r="I42">
            <v>0</v>
          </cell>
          <cell r="J42">
            <v>0</v>
          </cell>
          <cell r="K42">
            <v>2</v>
          </cell>
          <cell r="L42">
            <v>2</v>
          </cell>
        </row>
        <row r="43">
          <cell r="H43" t="str">
            <v>04106-VICUÑA</v>
          </cell>
          <cell r="I43">
            <v>16</v>
          </cell>
          <cell r="J43">
            <v>14</v>
          </cell>
          <cell r="K43">
            <v>22</v>
          </cell>
          <cell r="L43">
            <v>52</v>
          </cell>
        </row>
        <row r="44">
          <cell r="H44" t="str">
            <v>105107-HOSPITAL VICUÑA</v>
          </cell>
          <cell r="I44">
            <v>8</v>
          </cell>
          <cell r="J44">
            <v>7</v>
          </cell>
          <cell r="K44">
            <v>13</v>
          </cell>
          <cell r="L44">
            <v>28</v>
          </cell>
        </row>
        <row r="45">
          <cell r="H45" t="str">
            <v>105467-P.S.R. DIAGUITAS</v>
          </cell>
          <cell r="J45">
            <v>1</v>
          </cell>
          <cell r="K45">
            <v>0</v>
          </cell>
          <cell r="L45">
            <v>1</v>
          </cell>
        </row>
        <row r="46">
          <cell r="H46" t="str">
            <v>105468-P.S.R. EL MOLLE</v>
          </cell>
          <cell r="I46">
            <v>0</v>
          </cell>
          <cell r="K46">
            <v>2</v>
          </cell>
          <cell r="L46">
            <v>2</v>
          </cell>
        </row>
        <row r="47">
          <cell r="H47" t="str">
            <v>105469-P.S.R. EL TAMBO</v>
          </cell>
          <cell r="I47">
            <v>3</v>
          </cell>
          <cell r="J47">
            <v>0</v>
          </cell>
          <cell r="K47">
            <v>1</v>
          </cell>
          <cell r="L47">
            <v>4</v>
          </cell>
        </row>
        <row r="48">
          <cell r="H48" t="str">
            <v>105470-P.S.R. HUANTA</v>
          </cell>
          <cell r="I48">
            <v>1</v>
          </cell>
          <cell r="L48">
            <v>1</v>
          </cell>
        </row>
        <row r="49">
          <cell r="H49" t="str">
            <v>105471-P.S.R. PERALILLO</v>
          </cell>
          <cell r="I49">
            <v>0</v>
          </cell>
          <cell r="J49">
            <v>0</v>
          </cell>
          <cell r="K49">
            <v>2</v>
          </cell>
          <cell r="L49">
            <v>2</v>
          </cell>
        </row>
        <row r="50">
          <cell r="H50" t="str">
            <v>105472-P.S.R. RIVADAVIA</v>
          </cell>
          <cell r="I50">
            <v>2</v>
          </cell>
          <cell r="J50">
            <v>2</v>
          </cell>
          <cell r="L50">
            <v>4</v>
          </cell>
        </row>
        <row r="51">
          <cell r="H51" t="str">
            <v>105473-P.S.R. TALCUNA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</row>
        <row r="52">
          <cell r="H52" t="str">
            <v>105474-P.S.R. CHAPILCA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</row>
        <row r="53">
          <cell r="H53" t="str">
            <v>105502-P.S.R. CALINGASTA</v>
          </cell>
          <cell r="I53">
            <v>2</v>
          </cell>
          <cell r="J53">
            <v>2</v>
          </cell>
          <cell r="K53">
            <v>4</v>
          </cell>
          <cell r="L53">
            <v>8</v>
          </cell>
        </row>
        <row r="54">
          <cell r="H54" t="str">
            <v>105509-P.S.R. GUALLIGUAICA</v>
          </cell>
          <cell r="I54">
            <v>0</v>
          </cell>
          <cell r="K54">
            <v>0</v>
          </cell>
          <cell r="L54">
            <v>0</v>
          </cell>
        </row>
        <row r="55">
          <cell r="H55" t="str">
            <v>04201-ILLAPEL</v>
          </cell>
          <cell r="I55">
            <v>28</v>
          </cell>
          <cell r="J55">
            <v>17</v>
          </cell>
          <cell r="K55">
            <v>32</v>
          </cell>
          <cell r="L55">
            <v>77</v>
          </cell>
        </row>
        <row r="56">
          <cell r="H56" t="str">
            <v>105326-CESFAM SAN RAFAEL</v>
          </cell>
          <cell r="I56">
            <v>6</v>
          </cell>
          <cell r="J56">
            <v>4</v>
          </cell>
          <cell r="K56">
            <v>10</v>
          </cell>
          <cell r="L56">
            <v>20</v>
          </cell>
        </row>
        <row r="57">
          <cell r="H57" t="str">
            <v>105443-P.S.R. CARCAMO                   </v>
          </cell>
          <cell r="I57">
            <v>0</v>
          </cell>
          <cell r="J57">
            <v>1</v>
          </cell>
          <cell r="K57">
            <v>2</v>
          </cell>
          <cell r="L57">
            <v>3</v>
          </cell>
        </row>
        <row r="58">
          <cell r="H58" t="str">
            <v>105445-P.S.R. LIMAHUIDA</v>
          </cell>
          <cell r="I58">
            <v>0</v>
          </cell>
          <cell r="J58">
            <v>1</v>
          </cell>
          <cell r="K58">
            <v>1</v>
          </cell>
          <cell r="L58">
            <v>2</v>
          </cell>
        </row>
        <row r="59">
          <cell r="H59" t="str">
            <v>105447-P.S.R. PERALILLO</v>
          </cell>
          <cell r="I59">
            <v>2</v>
          </cell>
          <cell r="K59">
            <v>0</v>
          </cell>
          <cell r="L59">
            <v>2</v>
          </cell>
        </row>
        <row r="60">
          <cell r="H60" t="str">
            <v>105448-P.S.R. SANTA VIRGINIA</v>
          </cell>
          <cell r="K60">
            <v>1</v>
          </cell>
          <cell r="L60">
            <v>1</v>
          </cell>
        </row>
        <row r="61">
          <cell r="H61" t="str">
            <v>105487-P.S.R. CAÑAS UNO</v>
          </cell>
          <cell r="I61">
            <v>3</v>
          </cell>
          <cell r="K61">
            <v>2</v>
          </cell>
          <cell r="L61">
            <v>5</v>
          </cell>
        </row>
        <row r="62">
          <cell r="H62" t="str">
            <v>105496-P.S.R. PINTACURA SUR</v>
          </cell>
          <cell r="I62">
            <v>2</v>
          </cell>
          <cell r="L62">
            <v>2</v>
          </cell>
        </row>
        <row r="63">
          <cell r="H63" t="str">
            <v>105504-P.S.R. SOCAVON</v>
          </cell>
          <cell r="I63">
            <v>0</v>
          </cell>
          <cell r="K63">
            <v>1</v>
          </cell>
          <cell r="L63">
            <v>1</v>
          </cell>
        </row>
        <row r="64">
          <cell r="H64" t="str">
            <v>200366-CESFAM URBANO II</v>
          </cell>
          <cell r="I64">
            <v>15</v>
          </cell>
          <cell r="J64">
            <v>11</v>
          </cell>
          <cell r="K64">
            <v>15</v>
          </cell>
          <cell r="L64">
            <v>41</v>
          </cell>
        </row>
        <row r="65">
          <cell r="H65" t="str">
            <v>04202-CANELA</v>
          </cell>
          <cell r="I65">
            <v>8</v>
          </cell>
          <cell r="J65">
            <v>4</v>
          </cell>
          <cell r="K65">
            <v>6</v>
          </cell>
          <cell r="L65">
            <v>18</v>
          </cell>
        </row>
        <row r="66">
          <cell r="H66" t="str">
            <v>105309-CES. RURAL CANELA</v>
          </cell>
          <cell r="I66">
            <v>8</v>
          </cell>
          <cell r="J66">
            <v>4</v>
          </cell>
          <cell r="K66">
            <v>5</v>
          </cell>
          <cell r="L66">
            <v>17</v>
          </cell>
        </row>
        <row r="67">
          <cell r="H67" t="str">
            <v>105450-P.S.R. MINCHA NORTE            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105484-P.S.R. HUENTELAUQUEN</v>
          </cell>
          <cell r="K68">
            <v>1</v>
          </cell>
          <cell r="L68">
            <v>1</v>
          </cell>
        </row>
        <row r="69">
          <cell r="H69" t="str">
            <v>04203-LOS VILOS</v>
          </cell>
          <cell r="I69">
            <v>9</v>
          </cell>
          <cell r="J69">
            <v>11</v>
          </cell>
          <cell r="K69">
            <v>24</v>
          </cell>
          <cell r="L69">
            <v>44</v>
          </cell>
        </row>
        <row r="70">
          <cell r="H70" t="str">
            <v>105108-HOSPITAL LOS VILOS</v>
          </cell>
          <cell r="I70">
            <v>5</v>
          </cell>
          <cell r="J70">
            <v>6</v>
          </cell>
          <cell r="K70">
            <v>11</v>
          </cell>
          <cell r="L70">
            <v>22</v>
          </cell>
        </row>
        <row r="71">
          <cell r="H71" t="str">
            <v>105478-P.S.R. CAIMANES                   </v>
          </cell>
          <cell r="I71">
            <v>1</v>
          </cell>
          <cell r="J71">
            <v>1</v>
          </cell>
          <cell r="K71">
            <v>5</v>
          </cell>
          <cell r="L71">
            <v>7</v>
          </cell>
        </row>
        <row r="72">
          <cell r="H72" t="str">
            <v>105479-P.S.R. GUANGUALI</v>
          </cell>
          <cell r="I72">
            <v>0</v>
          </cell>
          <cell r="K72">
            <v>1</v>
          </cell>
          <cell r="L72">
            <v>1</v>
          </cell>
        </row>
        <row r="73">
          <cell r="H73" t="str">
            <v>105480-P.S.R. QUILIMARI</v>
          </cell>
          <cell r="I73">
            <v>3</v>
          </cell>
          <cell r="J73">
            <v>4</v>
          </cell>
          <cell r="K73">
            <v>6</v>
          </cell>
          <cell r="L73">
            <v>13</v>
          </cell>
        </row>
        <row r="74">
          <cell r="H74" t="str">
            <v>105481-P.S.R. TILAMA</v>
          </cell>
          <cell r="J74">
            <v>0</v>
          </cell>
          <cell r="K74">
            <v>1</v>
          </cell>
          <cell r="L74">
            <v>1</v>
          </cell>
        </row>
        <row r="75">
          <cell r="H75" t="str">
            <v>105511-P.S.R. LOS CONDORES</v>
          </cell>
          <cell r="K75">
            <v>0</v>
          </cell>
          <cell r="L75">
            <v>0</v>
          </cell>
        </row>
        <row r="76">
          <cell r="H76" t="str">
            <v>04204-SALAMANCA</v>
          </cell>
          <cell r="I76">
            <v>21</v>
          </cell>
          <cell r="J76">
            <v>15</v>
          </cell>
          <cell r="K76">
            <v>24</v>
          </cell>
          <cell r="L76">
            <v>60</v>
          </cell>
        </row>
        <row r="77">
          <cell r="H77" t="str">
            <v>105104-HOSPITAL SALAMANCA</v>
          </cell>
          <cell r="I77">
            <v>9</v>
          </cell>
          <cell r="J77">
            <v>7</v>
          </cell>
          <cell r="K77">
            <v>7</v>
          </cell>
          <cell r="L77">
            <v>23</v>
          </cell>
        </row>
        <row r="78">
          <cell r="H78" t="str">
            <v>105452-P.S.R. CUNCUMEN                 </v>
          </cell>
          <cell r="I78">
            <v>1</v>
          </cell>
          <cell r="J78">
            <v>0</v>
          </cell>
          <cell r="K78">
            <v>3</v>
          </cell>
          <cell r="L78">
            <v>4</v>
          </cell>
        </row>
        <row r="79">
          <cell r="H79" t="str">
            <v>105453-P.S.R. TRANQUILLA</v>
          </cell>
          <cell r="I79">
            <v>1</v>
          </cell>
          <cell r="J79">
            <v>2</v>
          </cell>
          <cell r="K79">
            <v>3</v>
          </cell>
          <cell r="L79">
            <v>6</v>
          </cell>
        </row>
        <row r="80">
          <cell r="H80" t="str">
            <v>105454-P.S.R. CUNLAGUA</v>
          </cell>
          <cell r="I80">
            <v>0</v>
          </cell>
          <cell r="L80">
            <v>0</v>
          </cell>
        </row>
        <row r="81">
          <cell r="H81" t="str">
            <v>105455-P.S.R. CHILLEPIN</v>
          </cell>
          <cell r="I81">
            <v>1</v>
          </cell>
          <cell r="J81">
            <v>1</v>
          </cell>
          <cell r="K81">
            <v>0</v>
          </cell>
          <cell r="L81">
            <v>2</v>
          </cell>
        </row>
        <row r="82">
          <cell r="H82" t="str">
            <v>105456-P.S.R. LLIMPO</v>
          </cell>
          <cell r="I82">
            <v>2</v>
          </cell>
          <cell r="J82">
            <v>1</v>
          </cell>
          <cell r="K82">
            <v>1</v>
          </cell>
          <cell r="L82">
            <v>4</v>
          </cell>
        </row>
        <row r="83">
          <cell r="H83" t="str">
            <v>105458-P.S.R. TAHUINCO</v>
          </cell>
          <cell r="I83">
            <v>3</v>
          </cell>
          <cell r="J83">
            <v>1</v>
          </cell>
          <cell r="K83">
            <v>6</v>
          </cell>
          <cell r="L83">
            <v>10</v>
          </cell>
        </row>
        <row r="84">
          <cell r="H84" t="str">
            <v>105491-P.S.R. QUELEN BAJO</v>
          </cell>
          <cell r="I84">
            <v>4</v>
          </cell>
          <cell r="J84">
            <v>2</v>
          </cell>
          <cell r="K84">
            <v>1</v>
          </cell>
          <cell r="L84">
            <v>7</v>
          </cell>
        </row>
        <row r="85">
          <cell r="H85" t="str">
            <v>105492-P.S.R. CAMISA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105501-P.S.R. ARBOLEDA GRANDE</v>
          </cell>
          <cell r="J86">
            <v>1</v>
          </cell>
          <cell r="K86">
            <v>3</v>
          </cell>
          <cell r="L86">
            <v>4</v>
          </cell>
        </row>
        <row r="87">
          <cell r="H87" t="str">
            <v>04301-OVALLE</v>
          </cell>
          <cell r="I87">
            <v>85</v>
          </cell>
          <cell r="J87">
            <v>64</v>
          </cell>
          <cell r="K87">
            <v>75</v>
          </cell>
          <cell r="L87">
            <v>224</v>
          </cell>
        </row>
        <row r="88">
          <cell r="H88" t="str">
            <v>105315-CES. RURAL C. DE TAMAYA</v>
          </cell>
          <cell r="I88">
            <v>5</v>
          </cell>
          <cell r="J88">
            <v>1</v>
          </cell>
          <cell r="K88">
            <v>5</v>
          </cell>
          <cell r="L88">
            <v>11</v>
          </cell>
        </row>
        <row r="89">
          <cell r="H89" t="str">
            <v>105317-CES. JORGE JORDAN D.</v>
          </cell>
          <cell r="I89">
            <v>22</v>
          </cell>
          <cell r="J89">
            <v>17</v>
          </cell>
          <cell r="K89">
            <v>20</v>
          </cell>
          <cell r="L89">
            <v>59</v>
          </cell>
        </row>
        <row r="90">
          <cell r="H90" t="str">
            <v>105322-CES. MARCOS MACUADA</v>
          </cell>
          <cell r="I90">
            <v>33</v>
          </cell>
          <cell r="J90">
            <v>35</v>
          </cell>
          <cell r="K90">
            <v>30</v>
          </cell>
          <cell r="L90">
            <v>98</v>
          </cell>
        </row>
        <row r="91">
          <cell r="H91" t="str">
            <v>105324-CES. SOTAQUI</v>
          </cell>
          <cell r="I91">
            <v>6</v>
          </cell>
          <cell r="J91">
            <v>1</v>
          </cell>
          <cell r="K91">
            <v>3</v>
          </cell>
          <cell r="L91">
            <v>10</v>
          </cell>
        </row>
        <row r="92">
          <cell r="H92" t="str">
            <v>105415-P.S.R. BARRAZA</v>
          </cell>
          <cell r="I92">
            <v>2</v>
          </cell>
          <cell r="K92">
            <v>3</v>
          </cell>
          <cell r="L92">
            <v>5</v>
          </cell>
        </row>
        <row r="93">
          <cell r="H93" t="str">
            <v>105416-P.S.R. CAMARICO                  </v>
          </cell>
          <cell r="I93">
            <v>0</v>
          </cell>
          <cell r="J93">
            <v>2</v>
          </cell>
          <cell r="K93">
            <v>1</v>
          </cell>
          <cell r="L93">
            <v>3</v>
          </cell>
        </row>
        <row r="94">
          <cell r="H94" t="str">
            <v>105417-P.S.R. ALCONES BAJOS</v>
          </cell>
          <cell r="I94">
            <v>0</v>
          </cell>
          <cell r="J94">
            <v>0</v>
          </cell>
          <cell r="L94">
            <v>0</v>
          </cell>
        </row>
        <row r="95">
          <cell r="H95" t="str">
            <v>105419-P.S.R. LAS SOSSAS</v>
          </cell>
          <cell r="I95">
            <v>0</v>
          </cell>
          <cell r="L95">
            <v>0</v>
          </cell>
        </row>
        <row r="96">
          <cell r="H96" t="str">
            <v>105422-P.S.R. HORNILLOS</v>
          </cell>
          <cell r="K96">
            <v>0</v>
          </cell>
          <cell r="L96">
            <v>0</v>
          </cell>
        </row>
        <row r="97">
          <cell r="H97" t="str">
            <v>105437-P.S.R. CHALINGA</v>
          </cell>
          <cell r="I97">
            <v>1</v>
          </cell>
          <cell r="J97">
            <v>0</v>
          </cell>
          <cell r="K97">
            <v>1</v>
          </cell>
          <cell r="L97">
            <v>2</v>
          </cell>
        </row>
        <row r="98">
          <cell r="H98" t="str">
            <v>105507-P.S.R. HUAMALATA</v>
          </cell>
          <cell r="J98">
            <v>3</v>
          </cell>
          <cell r="K98">
            <v>3</v>
          </cell>
          <cell r="L98">
            <v>6</v>
          </cell>
        </row>
        <row r="99">
          <cell r="H99" t="str">
            <v>105510-P.S.R. RECOLETA</v>
          </cell>
          <cell r="J99">
            <v>1</v>
          </cell>
          <cell r="K99">
            <v>1</v>
          </cell>
          <cell r="L99">
            <v>2</v>
          </cell>
        </row>
        <row r="100">
          <cell r="H100" t="str">
            <v>105722-CECOF SAN JOSE DE LA DEHESA</v>
          </cell>
          <cell r="I100">
            <v>7</v>
          </cell>
          <cell r="J100">
            <v>2</v>
          </cell>
          <cell r="K100">
            <v>3</v>
          </cell>
          <cell r="L100">
            <v>12</v>
          </cell>
        </row>
        <row r="101">
          <cell r="H101" t="str">
            <v>105723-CECOF LIMARI</v>
          </cell>
          <cell r="I101">
            <v>5</v>
          </cell>
          <cell r="J101">
            <v>0</v>
          </cell>
          <cell r="K101">
            <v>3</v>
          </cell>
          <cell r="L101">
            <v>8</v>
          </cell>
        </row>
        <row r="102">
          <cell r="H102" t="str">
            <v>200258-CECOF LOS COPIHUES</v>
          </cell>
          <cell r="I102">
            <v>2</v>
          </cell>
          <cell r="J102">
            <v>0</v>
          </cell>
          <cell r="K102">
            <v>2</v>
          </cell>
          <cell r="L102">
            <v>4</v>
          </cell>
        </row>
        <row r="103">
          <cell r="H103" t="str">
            <v>200367-CECOF COLONIA LIMARÍ</v>
          </cell>
          <cell r="I103">
            <v>2</v>
          </cell>
          <cell r="J103">
            <v>2</v>
          </cell>
          <cell r="L103">
            <v>4</v>
          </cell>
        </row>
        <row r="104">
          <cell r="H104" t="str">
            <v>04302-COMBARBALÁ</v>
          </cell>
          <cell r="I104">
            <v>13</v>
          </cell>
          <cell r="J104">
            <v>8</v>
          </cell>
          <cell r="K104">
            <v>8</v>
          </cell>
          <cell r="L104">
            <v>29</v>
          </cell>
        </row>
        <row r="105">
          <cell r="H105" t="str">
            <v>105105-HOSPITAL COMBARBALÁ</v>
          </cell>
          <cell r="I105">
            <v>10</v>
          </cell>
          <cell r="J105">
            <v>6</v>
          </cell>
          <cell r="K105">
            <v>6</v>
          </cell>
          <cell r="L105">
            <v>22</v>
          </cell>
        </row>
        <row r="106">
          <cell r="H106" t="str">
            <v>105441-P.S.R. MANQUEHUA</v>
          </cell>
          <cell r="K106">
            <v>0</v>
          </cell>
          <cell r="L106">
            <v>0</v>
          </cell>
        </row>
        <row r="107">
          <cell r="H107" t="str">
            <v>105460-P.S.R. COGOTI 18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105462-P.S.R. EL SAUCE</v>
          </cell>
          <cell r="I108">
            <v>0</v>
          </cell>
          <cell r="L108">
            <v>0</v>
          </cell>
        </row>
        <row r="109">
          <cell r="H109" t="str">
            <v>105463-P.S.R. QUILITAPIA</v>
          </cell>
          <cell r="I109">
            <v>2</v>
          </cell>
          <cell r="K109">
            <v>0</v>
          </cell>
          <cell r="L109">
            <v>2</v>
          </cell>
        </row>
        <row r="110">
          <cell r="H110" t="str">
            <v>105464-P.S.R. LA LIGUA</v>
          </cell>
          <cell r="I110">
            <v>0</v>
          </cell>
          <cell r="L110">
            <v>0</v>
          </cell>
        </row>
        <row r="111">
          <cell r="H111" t="str">
            <v>105465-P.S.R. RAMADILLA</v>
          </cell>
          <cell r="J111">
            <v>1</v>
          </cell>
          <cell r="K111">
            <v>1</v>
          </cell>
          <cell r="L111">
            <v>2</v>
          </cell>
        </row>
        <row r="112">
          <cell r="H112" t="str">
            <v>105466-P.S.R. VALLE HERMOSO</v>
          </cell>
          <cell r="I112">
            <v>1</v>
          </cell>
          <cell r="J112">
            <v>1</v>
          </cell>
          <cell r="K112">
            <v>1</v>
          </cell>
          <cell r="L112">
            <v>3</v>
          </cell>
        </row>
        <row r="113">
          <cell r="H113" t="str">
            <v>04303-MONTE PATRIA</v>
          </cell>
          <cell r="I113">
            <v>27</v>
          </cell>
          <cell r="J113">
            <v>17</v>
          </cell>
          <cell r="K113">
            <v>27</v>
          </cell>
          <cell r="L113">
            <v>71</v>
          </cell>
        </row>
        <row r="114">
          <cell r="H114" t="str">
            <v>105307-CES. RURAL MONTE PATRIA</v>
          </cell>
          <cell r="I114">
            <v>11</v>
          </cell>
          <cell r="J114">
            <v>7</v>
          </cell>
          <cell r="K114">
            <v>8</v>
          </cell>
          <cell r="L114">
            <v>26</v>
          </cell>
        </row>
        <row r="115">
          <cell r="H115" t="str">
            <v>105311-CES. RURAL CHAÑARAL ALTO</v>
          </cell>
          <cell r="I115">
            <v>3</v>
          </cell>
          <cell r="J115">
            <v>2</v>
          </cell>
          <cell r="K115">
            <v>2</v>
          </cell>
          <cell r="L115">
            <v>7</v>
          </cell>
        </row>
        <row r="116">
          <cell r="H116" t="str">
            <v>105312-CES. RURAL CAREN</v>
          </cell>
          <cell r="I116">
            <v>3</v>
          </cell>
          <cell r="K116">
            <v>2</v>
          </cell>
          <cell r="L116">
            <v>5</v>
          </cell>
        </row>
        <row r="117">
          <cell r="H117" t="str">
            <v>105318-CES. RURAL EL PALQUI</v>
          </cell>
          <cell r="I117">
            <v>6</v>
          </cell>
          <cell r="J117">
            <v>5</v>
          </cell>
          <cell r="K117">
            <v>10</v>
          </cell>
          <cell r="L117">
            <v>21</v>
          </cell>
        </row>
        <row r="118">
          <cell r="H118" t="str">
            <v>105425-P.S.R. CHILECITO</v>
          </cell>
          <cell r="I118">
            <v>1</v>
          </cell>
          <cell r="K118">
            <v>1</v>
          </cell>
          <cell r="L118">
            <v>2</v>
          </cell>
        </row>
        <row r="119">
          <cell r="H119" t="str">
            <v>105427-P.S.R. HACIENDA VALDIVIA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</row>
        <row r="120">
          <cell r="H120" t="str">
            <v>105428-P.S.R. HUATULAME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</row>
        <row r="121">
          <cell r="H121" t="str">
            <v>105430-P.S.R. MIALQUI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105432-P.S.R. RAPEL</v>
          </cell>
          <cell r="I122">
            <v>0</v>
          </cell>
          <cell r="J122">
            <v>0</v>
          </cell>
          <cell r="K122">
            <v>1</v>
          </cell>
          <cell r="L122">
            <v>1</v>
          </cell>
        </row>
        <row r="123">
          <cell r="H123" t="str">
            <v>105435-P.S.R. TULAHUEN</v>
          </cell>
          <cell r="I123">
            <v>1</v>
          </cell>
          <cell r="J123">
            <v>2</v>
          </cell>
          <cell r="K123">
            <v>2</v>
          </cell>
          <cell r="L123">
            <v>5</v>
          </cell>
        </row>
        <row r="124">
          <cell r="H124" t="str">
            <v>04304-PUNITAQUI</v>
          </cell>
          <cell r="I124">
            <v>16</v>
          </cell>
          <cell r="J124">
            <v>14</v>
          </cell>
          <cell r="K124">
            <v>8</v>
          </cell>
          <cell r="L124">
            <v>38</v>
          </cell>
        </row>
        <row r="125">
          <cell r="H125" t="str">
            <v>105308-CES. RURAL PUNITAQUI</v>
          </cell>
          <cell r="I125">
            <v>16</v>
          </cell>
          <cell r="J125">
            <v>14</v>
          </cell>
          <cell r="K125">
            <v>8</v>
          </cell>
          <cell r="L125">
            <v>38</v>
          </cell>
        </row>
        <row r="126">
          <cell r="H126" t="str">
            <v>04305-RIO HURTADO</v>
          </cell>
          <cell r="I126">
            <v>1</v>
          </cell>
          <cell r="J126">
            <v>4</v>
          </cell>
          <cell r="K126">
            <v>2</v>
          </cell>
          <cell r="L126">
            <v>7</v>
          </cell>
        </row>
        <row r="127">
          <cell r="H127" t="str">
            <v>105310-CES. RURAL PICHASCA</v>
          </cell>
          <cell r="I127">
            <v>0</v>
          </cell>
          <cell r="J127">
            <v>3</v>
          </cell>
          <cell r="K127">
            <v>1</v>
          </cell>
          <cell r="L127">
            <v>4</v>
          </cell>
        </row>
        <row r="128">
          <cell r="H128" t="str">
            <v>105409-P.S.R. EL CHAÑAR</v>
          </cell>
          <cell r="J128">
            <v>0</v>
          </cell>
          <cell r="L128">
            <v>0</v>
          </cell>
        </row>
        <row r="129">
          <cell r="H129" t="str">
            <v>105410-P.S.R. HURTADO</v>
          </cell>
          <cell r="I129">
            <v>0</v>
          </cell>
          <cell r="L129">
            <v>0</v>
          </cell>
        </row>
        <row r="130">
          <cell r="H130" t="str">
            <v>105411-P.S.R. LAS BREAS</v>
          </cell>
          <cell r="K130">
            <v>1</v>
          </cell>
          <cell r="L130">
            <v>1</v>
          </cell>
        </row>
        <row r="131">
          <cell r="H131" t="str">
            <v>105413-P.S.R. SAMO ALTO</v>
          </cell>
          <cell r="I131">
            <v>1</v>
          </cell>
          <cell r="J131">
            <v>1</v>
          </cell>
          <cell r="L131">
            <v>2</v>
          </cell>
        </row>
        <row r="132">
          <cell r="H132" t="str">
            <v>105414-P.S.R. SERON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 t="str">
            <v>105503-P.S.R. TABAQUEROS</v>
          </cell>
          <cell r="K133">
            <v>0</v>
          </cell>
          <cell r="L133">
            <v>0</v>
          </cell>
        </row>
        <row r="134">
          <cell r="H134" t="str">
            <v>Total general</v>
          </cell>
          <cell r="I134">
            <v>525</v>
          </cell>
          <cell r="J134">
            <v>423</v>
          </cell>
          <cell r="K134">
            <v>522</v>
          </cell>
          <cell r="L134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6.28125" style="136" bestFit="1" customWidth="1"/>
    <col min="2" max="2" width="15.00390625" style="136" customWidth="1"/>
    <col min="3" max="3" width="12.140625" style="136" customWidth="1"/>
    <col min="4" max="4" width="12.57421875" style="136" customWidth="1"/>
    <col min="5" max="5" width="13.140625" style="136" customWidth="1"/>
    <col min="6" max="6" width="13.7109375" style="136" customWidth="1"/>
    <col min="7" max="16384" width="11.421875" style="136" customWidth="1"/>
  </cols>
  <sheetData>
    <row r="1" spans="1:10" ht="15">
      <c r="A1" s="134" t="s">
        <v>252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134" t="s">
        <v>253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134" t="s">
        <v>254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5">
      <c r="A4" s="134" t="s">
        <v>255</v>
      </c>
      <c r="B4" s="137"/>
      <c r="C4" s="138"/>
      <c r="D4" s="138"/>
      <c r="E4" s="137"/>
      <c r="F4" s="137"/>
      <c r="G4" s="138"/>
      <c r="H4" s="138"/>
      <c r="I4" s="138"/>
      <c r="J4" s="138"/>
    </row>
    <row r="5" spans="1:10" ht="21" customHeight="1">
      <c r="A5" s="162" t="s">
        <v>0</v>
      </c>
      <c r="B5" s="164" t="s">
        <v>287</v>
      </c>
      <c r="C5" s="165"/>
      <c r="D5" s="165"/>
      <c r="E5" s="165"/>
      <c r="F5" s="165"/>
      <c r="G5" s="165"/>
      <c r="H5" s="165"/>
      <c r="I5" s="165"/>
      <c r="J5" s="166"/>
    </row>
    <row r="6" spans="1:10" ht="10.5" customHeight="1">
      <c r="A6" s="163"/>
      <c r="B6" s="139"/>
      <c r="C6" s="140"/>
      <c r="D6" s="140"/>
      <c r="E6" s="140"/>
      <c r="F6" s="140"/>
      <c r="G6" s="140"/>
      <c r="H6" s="140"/>
      <c r="I6" s="140"/>
      <c r="J6" s="141"/>
    </row>
    <row r="7" spans="1:10" ht="15">
      <c r="A7" s="163"/>
      <c r="B7" s="167" t="s">
        <v>286</v>
      </c>
      <c r="C7" s="168"/>
      <c r="D7" s="168"/>
      <c r="E7" s="168"/>
      <c r="F7" s="168"/>
      <c r="G7" s="168"/>
      <c r="H7" s="168"/>
      <c r="I7" s="168"/>
      <c r="J7" s="169"/>
    </row>
    <row r="8" spans="1:10" ht="23.25" customHeight="1">
      <c r="A8" s="163"/>
      <c r="B8" s="170" t="s">
        <v>256</v>
      </c>
      <c r="C8" s="171"/>
      <c r="D8" s="171"/>
      <c r="E8" s="171"/>
      <c r="F8" s="171"/>
      <c r="G8" s="171"/>
      <c r="H8" s="171"/>
      <c r="I8" s="171"/>
      <c r="J8" s="172"/>
    </row>
    <row r="9" spans="1:10" ht="25.5" customHeight="1">
      <c r="A9" s="163"/>
      <c r="B9" s="142" t="s">
        <v>201</v>
      </c>
      <c r="C9" s="142" t="s">
        <v>202</v>
      </c>
      <c r="D9" s="142" t="s">
        <v>229</v>
      </c>
      <c r="E9" s="142" t="s">
        <v>230</v>
      </c>
      <c r="F9" s="142" t="s">
        <v>231</v>
      </c>
      <c r="G9" s="142" t="s">
        <v>271</v>
      </c>
      <c r="H9" s="142" t="s">
        <v>270</v>
      </c>
      <c r="I9" s="142" t="s">
        <v>204</v>
      </c>
      <c r="J9" s="142" t="s">
        <v>205</v>
      </c>
    </row>
    <row r="10" spans="1:10" ht="66" customHeight="1">
      <c r="A10" s="163"/>
      <c r="B10" s="158" t="s">
        <v>257</v>
      </c>
      <c r="C10" s="158" t="s">
        <v>290</v>
      </c>
      <c r="D10" s="158" t="s">
        <v>259</v>
      </c>
      <c r="E10" s="158" t="s">
        <v>260</v>
      </c>
      <c r="F10" s="158" t="s">
        <v>291</v>
      </c>
      <c r="G10" s="158" t="s">
        <v>262</v>
      </c>
      <c r="H10" s="160" t="s">
        <v>265</v>
      </c>
      <c r="I10" s="158" t="s">
        <v>263</v>
      </c>
      <c r="J10" s="160" t="s">
        <v>264</v>
      </c>
    </row>
    <row r="11" spans="1:10" ht="60.75" customHeight="1">
      <c r="A11" s="163"/>
      <c r="B11" s="159"/>
      <c r="C11" s="159"/>
      <c r="D11" s="159"/>
      <c r="E11" s="159"/>
      <c r="F11" s="159"/>
      <c r="G11" s="159"/>
      <c r="H11" s="161"/>
      <c r="I11" s="159"/>
      <c r="J11" s="161"/>
    </row>
    <row r="12" spans="1:10" ht="15">
      <c r="A12" s="143" t="s">
        <v>192</v>
      </c>
      <c r="B12" s="117">
        <f>+'META 1'!$C$26</f>
        <v>0.37037037037037035</v>
      </c>
      <c r="C12" s="117">
        <f>+'META 2'!$C$26</f>
        <v>0</v>
      </c>
      <c r="D12" s="117">
        <f>+'META 3a'!$C$26</f>
        <v>0.19721845764970491</v>
      </c>
      <c r="E12" s="117">
        <f>+'META 3b'!$C$26</f>
        <v>0.8862745098039215</v>
      </c>
      <c r="F12" s="117">
        <f>+'META 3c'!$C$26</f>
        <v>0.13889539813130303</v>
      </c>
      <c r="G12" s="117">
        <f>+'META 4a'!$C$26</f>
        <v>0</v>
      </c>
      <c r="H12" s="117" t="e">
        <f>+'META 4b'!$C$26</f>
        <v>#DIV/0!</v>
      </c>
      <c r="I12" s="117">
        <f>+'META 5'!$C$26</f>
        <v>0</v>
      </c>
      <c r="J12" s="117">
        <f>+'META 6'!$C$26</f>
        <v>0.8268900343642612</v>
      </c>
    </row>
    <row r="13" spans="1:10" ht="15">
      <c r="A13" s="143" t="s">
        <v>187</v>
      </c>
      <c r="B13" s="117">
        <f>+'META 1'!$C$38</f>
        <v>0.3009259259259259</v>
      </c>
      <c r="C13" s="117">
        <f>+'META 2'!$C$38</f>
        <v>0</v>
      </c>
      <c r="D13" s="117">
        <f>+'META 3a'!$C$38</f>
        <v>0.24103977944072472</v>
      </c>
      <c r="E13" s="117">
        <f>+'META 3b'!$C$38</f>
        <v>0.8362800565770863</v>
      </c>
      <c r="F13" s="117">
        <f>+'META 3c'!$C$38</f>
        <v>0.2466312780726827</v>
      </c>
      <c r="G13" s="117">
        <f>+'META 4a'!$C$38</f>
        <v>0</v>
      </c>
      <c r="H13" s="117" t="e">
        <f>+'META 4b'!$C$38</f>
        <v>#DIV/0!</v>
      </c>
      <c r="I13" s="117">
        <f>+'META 5'!$C$38</f>
        <v>0</v>
      </c>
      <c r="J13" s="117">
        <f>+'META 6'!$C$38</f>
        <v>1.003831417624521</v>
      </c>
    </row>
    <row r="14" spans="1:10" ht="15">
      <c r="A14" s="143" t="s">
        <v>248</v>
      </c>
      <c r="B14" s="118">
        <f>+'META 1'!$C$43</f>
        <v>0</v>
      </c>
      <c r="C14" s="117" t="e">
        <f>+'META 2'!$C$43</f>
        <v>#DIV/0!</v>
      </c>
      <c r="D14" s="117">
        <f>+'META 3a'!$C$43</f>
        <v>0</v>
      </c>
      <c r="E14" s="117">
        <f>+'META 3b'!$C$43</f>
        <v>0</v>
      </c>
      <c r="F14" s="117">
        <f>+'META 3c'!$C$43</f>
        <v>0</v>
      </c>
      <c r="G14" s="117">
        <f>+'META 4a'!$C$43</f>
        <v>0</v>
      </c>
      <c r="H14" s="117" t="e">
        <f>+'META 4b'!$C$43</f>
        <v>#DIV/0!</v>
      </c>
      <c r="I14" s="117">
        <f>+'META 5'!$C$43</f>
        <v>0</v>
      </c>
      <c r="J14" s="117">
        <f>+'META 6'!$C$43</f>
        <v>1.1111111111111112</v>
      </c>
    </row>
    <row r="15" spans="1:10" ht="15">
      <c r="A15" s="143" t="s">
        <v>249</v>
      </c>
      <c r="B15" s="118" t="e">
        <f>+'META 1'!$C$48</f>
        <v>#VALUE!</v>
      </c>
      <c r="C15" s="117" t="e">
        <f>+'META 2'!$C$48</f>
        <v>#DIV/0!</v>
      </c>
      <c r="D15" s="117">
        <f>+'META 3a'!$C$48</f>
        <v>0</v>
      </c>
      <c r="E15" s="117">
        <f>+'META 3b'!$C$48</f>
        <v>0.23923444976076555</v>
      </c>
      <c r="F15" s="117">
        <f>+'META 3c'!$C$48</f>
        <v>0.017544598369054136</v>
      </c>
      <c r="G15" s="117">
        <f>+'META 4a'!$C$48</f>
        <v>0</v>
      </c>
      <c r="H15" s="117" t="e">
        <f>+'META 4b'!$C$48</f>
        <v>#DIV/0!</v>
      </c>
      <c r="I15" s="117">
        <f>+'META 5'!$C$48</f>
        <v>0</v>
      </c>
      <c r="J15" s="117">
        <f>+'META 6'!$C$48</f>
        <v>1.3114754098360657</v>
      </c>
    </row>
    <row r="16" spans="1:10" ht="15">
      <c r="A16" s="143" t="s">
        <v>199</v>
      </c>
      <c r="B16" s="117">
        <f>+'META 1'!$C$59</f>
        <v>0</v>
      </c>
      <c r="C16" s="117">
        <f>+'META 2'!$C$59</f>
        <v>0</v>
      </c>
      <c r="D16" s="117">
        <f>+'META 3a'!$C$59</f>
        <v>0.0657865306025783</v>
      </c>
      <c r="E16" s="117">
        <f>+'META 3b'!$C$59</f>
        <v>0.6296296296296297</v>
      </c>
      <c r="F16" s="117">
        <f>+'META 3c'!$C$59</f>
        <v>0.03895901511609787</v>
      </c>
      <c r="G16" s="117">
        <f>+'META 4a'!$C$59</f>
        <v>0</v>
      </c>
      <c r="H16" s="117" t="e">
        <f>+'META 4b'!$C$59</f>
        <v>#DIV/0!</v>
      </c>
      <c r="I16" s="117">
        <f>+'META 5'!$C$59</f>
        <v>0</v>
      </c>
      <c r="J16" s="117">
        <f>+'META 6'!$C$59</f>
        <v>1.0683760683760684</v>
      </c>
    </row>
    <row r="17" spans="1:10" ht="15">
      <c r="A17" s="143" t="s">
        <v>191</v>
      </c>
      <c r="B17" s="117">
        <f>+'META 1'!$C$74</f>
        <v>0</v>
      </c>
      <c r="C17" s="117">
        <f>+'META 2'!$C$74</f>
        <v>0</v>
      </c>
      <c r="D17" s="117">
        <f>+'META 3a'!$C$74</f>
        <v>0.2928791864987716</v>
      </c>
      <c r="E17" s="117">
        <f>+'META 3b'!$C$74</f>
        <v>1.2637362637362637</v>
      </c>
      <c r="F17" s="117">
        <f>+'META 3c'!$C$74</f>
        <v>0.3236281258295243</v>
      </c>
      <c r="G17" s="117">
        <f>+'META 4a'!$C$74</f>
        <v>0</v>
      </c>
      <c r="H17" s="117" t="e">
        <f>+'META 4b'!$C$74</f>
        <v>#DIV/0!</v>
      </c>
      <c r="I17" s="117">
        <f>+'META 5'!$C$74</f>
        <v>0</v>
      </c>
      <c r="J17" s="117">
        <f>+'META 6'!$C$74</f>
        <v>0.7977736549165121</v>
      </c>
    </row>
    <row r="18" spans="1:10" ht="15">
      <c r="A18" s="143" t="s">
        <v>188</v>
      </c>
      <c r="B18" s="117" t="e">
        <f>+'META 1'!$C$85</f>
        <v>#VALUE!</v>
      </c>
      <c r="C18" s="117">
        <f>+'META 2'!$C$85</f>
        <v>0</v>
      </c>
      <c r="D18" s="117">
        <f>+'META 3a'!$C$85</f>
        <v>0.08235371627027077</v>
      </c>
      <c r="E18" s="117">
        <f>+'META 3b'!$C$85</f>
        <v>0.6578947368421053</v>
      </c>
      <c r="F18" s="117">
        <f>+'META 3c'!$C$85</f>
        <v>0.1546345521628735</v>
      </c>
      <c r="G18" s="117">
        <f>+'META 4a'!$C$85</f>
        <v>0</v>
      </c>
      <c r="H18" s="117" t="e">
        <f>+'META 4b'!$C$85</f>
        <v>#DIV/0!</v>
      </c>
      <c r="I18" s="117">
        <f>+'META 5'!$C$85</f>
        <v>0</v>
      </c>
      <c r="J18" s="117">
        <f>+'META 6'!$C$85</f>
        <v>0.5555555555555556</v>
      </c>
    </row>
    <row r="19" spans="1:10" ht="15">
      <c r="A19" s="143" t="s">
        <v>193</v>
      </c>
      <c r="B19" s="117" t="e">
        <f>+'META 1'!$C$91</f>
        <v>#VALUE!</v>
      </c>
      <c r="C19" s="117">
        <f>+'META 2'!$C$91</f>
        <v>0</v>
      </c>
      <c r="D19" s="117">
        <f>+'META 3a'!$C$91</f>
        <v>0.13792818079625938</v>
      </c>
      <c r="E19" s="117">
        <f>+'META 3b'!$C$91</f>
        <v>0.8571428571428572</v>
      </c>
      <c r="F19" s="117">
        <f>+'META 3c'!$C$91</f>
        <v>0.04838647243261377</v>
      </c>
      <c r="G19" s="117">
        <f>+'META 4a'!$C$91</f>
        <v>0</v>
      </c>
      <c r="H19" s="117" t="e">
        <f>+'META 4b'!$C$91</f>
        <v>#DIV/0!</v>
      </c>
      <c r="I19" s="117">
        <f>+'META 5'!$C$91</f>
        <v>0</v>
      </c>
      <c r="J19" s="117">
        <f>+'META 6'!$C$91</f>
        <v>0.6951871657754011</v>
      </c>
    </row>
    <row r="20" spans="1:10" ht="15">
      <c r="A20" s="143" t="s">
        <v>198</v>
      </c>
      <c r="B20" s="117">
        <f>+'META 1'!$C$102</f>
        <v>0</v>
      </c>
      <c r="C20" s="117">
        <f>+'META 2'!$C$102</f>
        <v>0</v>
      </c>
      <c r="D20" s="117">
        <f>+'META 3a'!$C$102</f>
        <v>0.38460552293530936</v>
      </c>
      <c r="E20" s="117">
        <f>+'META 3b'!$C$102</f>
        <v>0.5952380952380952</v>
      </c>
      <c r="F20" s="117">
        <f>+'META 3c'!$C$102</f>
        <v>0.3133485829643709</v>
      </c>
      <c r="G20" s="117">
        <f>+'META 4a'!$C$102</f>
        <v>0</v>
      </c>
      <c r="H20" s="117" t="e">
        <f>+'META 4b'!$C$102</f>
        <v>#DIV/0!</v>
      </c>
      <c r="I20" s="117">
        <f>+'META 5'!$C$102</f>
        <v>0</v>
      </c>
      <c r="J20" s="117">
        <f>+'META 6'!$C$102</f>
        <v>0.8515364679748242</v>
      </c>
    </row>
    <row r="21" spans="1:10" ht="15">
      <c r="A21" s="143" t="s">
        <v>195</v>
      </c>
      <c r="B21" s="117">
        <f>+'META 1'!$C$121</f>
        <v>0.2777777777777778</v>
      </c>
      <c r="C21" s="117">
        <f>+'META 2'!$C$121</f>
        <v>0</v>
      </c>
      <c r="D21" s="117">
        <f>+'META 3a'!$C$121</f>
        <v>0.14639371092617862</v>
      </c>
      <c r="E21" s="117">
        <f>+'META 3b'!$C$121</f>
        <v>0.7167235494880546</v>
      </c>
      <c r="F21" s="117">
        <f>+'META 3c'!$C$121</f>
        <v>0.15462209737804436</v>
      </c>
      <c r="G21" s="117">
        <f>+'META 4a'!$C$121</f>
        <v>0</v>
      </c>
      <c r="H21" s="117" t="e">
        <f>+'META 4b'!$C$121</f>
        <v>#DIV/0!</v>
      </c>
      <c r="I21" s="117">
        <f>+'META 5'!$C$121</f>
        <v>0</v>
      </c>
      <c r="J21" s="117">
        <f>+'META 6'!$C$121</f>
        <v>1.0714285714285716</v>
      </c>
    </row>
    <row r="22" spans="1:10" ht="15">
      <c r="A22" s="143" t="s">
        <v>223</v>
      </c>
      <c r="B22" s="118">
        <f>+'META 1'!$C$134</f>
        <v>0.4444444444444444</v>
      </c>
      <c r="C22" s="117">
        <f>+'META 2'!$C$134</f>
        <v>0</v>
      </c>
      <c r="D22" s="117">
        <f>+'META 3a'!$C$134</f>
        <v>0.383329500038333</v>
      </c>
      <c r="E22" s="117">
        <f>+'META 3b'!$C$134</f>
        <v>1.01010101010101</v>
      </c>
      <c r="F22" s="117">
        <f>+'META 3c'!$C$134</f>
        <v>0.5555358031714428</v>
      </c>
      <c r="G22" s="117">
        <f>+'META 4a'!$C$134</f>
        <v>0</v>
      </c>
      <c r="H22" s="117" t="e">
        <f>+'META 4b'!$C$134</f>
        <v>#DIV/0!</v>
      </c>
      <c r="I22" s="117">
        <f>+'META 5'!$C$134</f>
        <v>0</v>
      </c>
      <c r="J22" s="117">
        <f>+'META 6'!$C$134</f>
        <v>1.4492753623188408</v>
      </c>
    </row>
    <row r="23" spans="1:10" ht="15">
      <c r="A23" s="143" t="s">
        <v>194</v>
      </c>
      <c r="B23" s="117">
        <f>+'META 1'!$C$148</f>
        <v>1.8518518518518519</v>
      </c>
      <c r="C23" s="117">
        <f>+'META 2'!$C$148</f>
        <v>0</v>
      </c>
      <c r="D23" s="117">
        <f>+'META 3a'!$C$148</f>
        <v>0.2554517133956386</v>
      </c>
      <c r="E23" s="117">
        <f>+'META 3b'!$C$148</f>
        <v>1.2770897832817336</v>
      </c>
      <c r="F23" s="117">
        <f>+'META 3c'!$C$148</f>
        <v>0.27665698079049544</v>
      </c>
      <c r="G23" s="117">
        <f>+'META 4a'!$C$148</f>
        <v>0</v>
      </c>
      <c r="H23" s="117" t="e">
        <f>+'META 4b'!$C$148</f>
        <v>#DIV/0!</v>
      </c>
      <c r="I23" s="117">
        <f>+'META 5'!$C$148</f>
        <v>0</v>
      </c>
      <c r="J23" s="117">
        <f>+'META 6'!$C$148</f>
        <v>1.3424295774647887</v>
      </c>
    </row>
    <row r="24" spans="1:10" ht="15">
      <c r="A24" s="143" t="s">
        <v>196</v>
      </c>
      <c r="B24" s="117">
        <f>+'META 1'!$C$153</f>
        <v>0.2777777777777778</v>
      </c>
      <c r="C24" s="117">
        <f>+'META 2'!$C$153</f>
        <v>0</v>
      </c>
      <c r="D24" s="117">
        <f>+'META 3a'!$C$153</f>
        <v>0.20313531546523844</v>
      </c>
      <c r="E24" s="117">
        <f>+'META 3b'!$C$153</f>
        <v>0.6491398896462187</v>
      </c>
      <c r="F24" s="117">
        <f>+'META 3c'!$C$153</f>
        <v>0.22401111095110318</v>
      </c>
      <c r="G24" s="117">
        <f>+'META 4a'!$C$153</f>
        <v>0</v>
      </c>
      <c r="H24" s="117" t="e">
        <f>+'META 4b'!$C$153</f>
        <v>#DIV/0!</v>
      </c>
      <c r="I24" s="117">
        <f>+'META 5'!$C$153</f>
        <v>0</v>
      </c>
      <c r="J24" s="117">
        <f>+'META 6'!$C$153</f>
        <v>0.9210526315789475</v>
      </c>
    </row>
    <row r="25" spans="1:10" ht="15">
      <c r="A25" s="144" t="s">
        <v>197</v>
      </c>
      <c r="B25" s="118">
        <f>+'META 1'!$C$161</f>
        <v>0</v>
      </c>
      <c r="C25" s="117">
        <f>+'META 2'!$C$161</f>
        <v>0</v>
      </c>
      <c r="D25" s="117">
        <f>+'META 3a'!$C$161</f>
        <v>0.05999940000599994</v>
      </c>
      <c r="E25" s="117">
        <f>+'META 3b'!$C$161</f>
        <v>0.2743484224965706</v>
      </c>
      <c r="F25" s="117">
        <f>+'META 3c'!$C$161</f>
        <v>0.03921599385093217</v>
      </c>
      <c r="G25" s="117">
        <f>+'META 4a'!$C$161</f>
        <v>0</v>
      </c>
      <c r="H25" s="117" t="e">
        <f>+'META 4b'!$C$161</f>
        <v>#DIV/0!</v>
      </c>
      <c r="I25" s="117">
        <f>+'META 5'!$C$161</f>
        <v>0</v>
      </c>
      <c r="J25" s="117">
        <f>+'META 6'!$C$161</f>
        <v>1.6666666666666667</v>
      </c>
    </row>
  </sheetData>
  <sheetProtection/>
  <mergeCells count="13">
    <mergeCell ref="E10:E11"/>
    <mergeCell ref="F10:F11"/>
    <mergeCell ref="G10:G11"/>
    <mergeCell ref="I10:I11"/>
    <mergeCell ref="J10:J11"/>
    <mergeCell ref="H10:H11"/>
    <mergeCell ref="A5:A11"/>
    <mergeCell ref="B5:J5"/>
    <mergeCell ref="B7:J7"/>
    <mergeCell ref="B8:J8"/>
    <mergeCell ref="B10:B11"/>
    <mergeCell ref="C10:C11"/>
    <mergeCell ref="D10:D11"/>
  </mergeCells>
  <conditionalFormatting sqref="D12:F25">
    <cfRule type="cellIs" priority="2" dxfId="92" operator="lessThan" stopIfTrue="1">
      <formula>1</formula>
    </cfRule>
  </conditionalFormatting>
  <conditionalFormatting sqref="B12:C25 G12:J25">
    <cfRule type="cellIs" priority="1" dxfId="92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7.00390625" style="64" bestFit="1" customWidth="1"/>
    <col min="3" max="3" width="14.28125" style="64" bestFit="1" customWidth="1"/>
    <col min="4" max="4" width="11.28125" style="64" bestFit="1" customWidth="1"/>
    <col min="5" max="5" width="9.421875" style="97" bestFit="1" customWidth="1"/>
    <col min="6" max="6" width="8.8515625" style="97" bestFit="1" customWidth="1"/>
    <col min="7" max="7" width="7.7109375" style="64" bestFit="1" customWidth="1"/>
    <col min="8" max="10" width="6.28125" style="64" customWidth="1"/>
    <col min="11" max="11" width="7.28125" style="64" bestFit="1" customWidth="1"/>
    <col min="12" max="13" width="8.140625" style="64" bestFit="1" customWidth="1"/>
    <col min="14" max="14" width="9.421875" style="64" bestFit="1" customWidth="1"/>
    <col min="15" max="16" width="8.7109375" style="64" bestFit="1" customWidth="1"/>
    <col min="17" max="17" width="9.421875" style="64" bestFit="1" customWidth="1"/>
    <col min="18" max="18" width="6.8515625" style="97" bestFit="1" customWidth="1"/>
    <col min="19" max="19" width="8.8515625" style="97" bestFit="1" customWidth="1"/>
    <col min="20" max="20" width="7.7109375" style="64" bestFit="1" customWidth="1"/>
    <col min="21" max="21" width="6.421875" style="64" customWidth="1"/>
    <col min="22" max="24" width="6.28125" style="64" customWidth="1"/>
    <col min="25" max="26" width="8.140625" style="64" bestFit="1" customWidth="1"/>
    <col min="27" max="27" width="9.421875" style="64" bestFit="1" customWidth="1"/>
    <col min="28" max="29" width="8.7109375" style="64" bestFit="1" customWidth="1"/>
    <col min="30" max="30" width="8.28125" style="64" bestFit="1" customWidth="1"/>
    <col min="31" max="16384" width="11.421875" style="64" customWidth="1"/>
  </cols>
  <sheetData>
    <row r="1" spans="1:30" ht="73.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230" t="s">
        <v>272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</row>
    <row r="2" spans="1:30" ht="15" customHeight="1">
      <c r="A2" s="176"/>
      <c r="B2" s="183"/>
      <c r="C2" s="176"/>
      <c r="D2" s="216"/>
      <c r="E2" s="232" t="s">
        <v>2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32" t="s">
        <v>3</v>
      </c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36"/>
    </row>
    <row r="3" spans="1:30" ht="15" customHeight="1">
      <c r="A3" s="176"/>
      <c r="B3" s="183"/>
      <c r="C3" s="176"/>
      <c r="D3" s="216"/>
      <c r="E3" s="233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233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237"/>
    </row>
    <row r="4" spans="1:30" ht="15" customHeight="1">
      <c r="A4" s="176"/>
      <c r="B4" s="183"/>
      <c r="C4" s="176"/>
      <c r="D4" s="216"/>
      <c r="E4" s="23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33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237"/>
    </row>
    <row r="5" spans="1:30" ht="15" customHeight="1">
      <c r="A5" s="176"/>
      <c r="B5" s="183"/>
      <c r="C5" s="176"/>
      <c r="D5" s="216"/>
      <c r="E5" s="23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33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237"/>
    </row>
    <row r="6" spans="1:30" ht="15" customHeight="1">
      <c r="A6" s="176"/>
      <c r="B6" s="183"/>
      <c r="C6" s="176"/>
      <c r="D6" s="216"/>
      <c r="E6" s="233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233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237"/>
    </row>
    <row r="7" spans="1:30" ht="15" customHeight="1">
      <c r="A7" s="176"/>
      <c r="B7" s="183"/>
      <c r="C7" s="176"/>
      <c r="D7" s="216"/>
      <c r="E7" s="23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33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237"/>
    </row>
    <row r="8" spans="1:30" ht="15" customHeight="1">
      <c r="A8" s="176"/>
      <c r="B8" s="183"/>
      <c r="C8" s="176"/>
      <c r="D8" s="216"/>
      <c r="E8" s="233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233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237"/>
    </row>
    <row r="9" spans="1:30" ht="15.75" customHeight="1" thickBot="1">
      <c r="A9" s="176"/>
      <c r="B9" s="183"/>
      <c r="C9" s="176"/>
      <c r="D9" s="216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4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8"/>
    </row>
    <row r="10" spans="1:30" ht="57.75" customHeight="1" thickBot="1">
      <c r="A10" s="177"/>
      <c r="B10" s="177"/>
      <c r="C10" s="176"/>
      <c r="D10" s="217"/>
      <c r="E10" s="191" t="s">
        <v>218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259" t="s">
        <v>219</v>
      </c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1"/>
    </row>
    <row r="11" spans="1:30" ht="15.75" thickBot="1">
      <c r="A11" s="145"/>
      <c r="B11" s="145"/>
      <c r="C11" s="177"/>
      <c r="D11" s="145" t="s">
        <v>167</v>
      </c>
      <c r="E11" s="150" t="s">
        <v>4</v>
      </c>
      <c r="F11" s="150" t="s">
        <v>5</v>
      </c>
      <c r="G11" s="145" t="s">
        <v>6</v>
      </c>
      <c r="H11" s="145" t="s">
        <v>7</v>
      </c>
      <c r="I11" s="145" t="s">
        <v>8</v>
      </c>
      <c r="J11" s="145" t="s">
        <v>9</v>
      </c>
      <c r="K11" s="145" t="s">
        <v>10</v>
      </c>
      <c r="L11" s="145" t="s">
        <v>11</v>
      </c>
      <c r="M11" s="145" t="s">
        <v>12</v>
      </c>
      <c r="N11" s="145" t="s">
        <v>283</v>
      </c>
      <c r="O11" s="145" t="s">
        <v>13</v>
      </c>
      <c r="P11" s="145" t="s">
        <v>14</v>
      </c>
      <c r="Q11" s="145" t="s">
        <v>15</v>
      </c>
      <c r="R11" s="150" t="s">
        <v>4</v>
      </c>
      <c r="S11" s="150" t="s">
        <v>5</v>
      </c>
      <c r="T11" s="145" t="s">
        <v>6</v>
      </c>
      <c r="U11" s="145" t="s">
        <v>7</v>
      </c>
      <c r="V11" s="145" t="s">
        <v>8</v>
      </c>
      <c r="W11" s="145" t="s">
        <v>9</v>
      </c>
      <c r="X11" s="145" t="s">
        <v>10</v>
      </c>
      <c r="Y11" s="145" t="s">
        <v>11</v>
      </c>
      <c r="Z11" s="145" t="s">
        <v>12</v>
      </c>
      <c r="AA11" s="145" t="s">
        <v>283</v>
      </c>
      <c r="AB11" s="145" t="s">
        <v>13</v>
      </c>
      <c r="AC11" s="145" t="s">
        <v>14</v>
      </c>
      <c r="AD11" s="145" t="s">
        <v>15</v>
      </c>
    </row>
    <row r="12" spans="1:30" ht="15.75" customHeight="1" thickBot="1">
      <c r="A12" s="54" t="s">
        <v>32</v>
      </c>
      <c r="B12" s="54" t="s">
        <v>19</v>
      </c>
      <c r="C12" s="1"/>
      <c r="D12" s="1"/>
      <c r="E12" s="110">
        <f>_xlfn.IFERROR(VLOOKUP(B12,'[3]NUM6'!$H$3:$L$128,2,FALSE),0)</f>
        <v>18</v>
      </c>
      <c r="F12" s="110">
        <f>_xlfn.IFERROR(VLOOKUP(B12,'[3]NUM6'!$H$3:$L$128,3,FALSE),0)</f>
        <v>4</v>
      </c>
      <c r="G12" s="110">
        <f>_xlfn.IFERROR(VLOOKUP(B12,'[3]NUM6'!$H$3:$L$128,4,FALSE),0)</f>
        <v>25</v>
      </c>
      <c r="H12" s="110"/>
      <c r="I12" s="110"/>
      <c r="J12" s="110"/>
      <c r="K12" s="110"/>
      <c r="L12" s="110"/>
      <c r="M12" s="110"/>
      <c r="N12" s="110"/>
      <c r="O12" s="110"/>
      <c r="P12" s="110"/>
      <c r="Q12" s="52">
        <f aca="true" t="shared" si="0" ref="Q12:Q24">SUM(E12:P12)</f>
        <v>47</v>
      </c>
      <c r="R12" s="110">
        <f>_xlfn.IFERROR(VLOOKUP(B12,'[3]DEN6'!$H$3:$L$134,2,FALSE),0)</f>
        <v>21</v>
      </c>
      <c r="S12" s="110">
        <f>_xlfn.IFERROR(VLOOKUP(B12,'[3]DEN6'!$H$3:$L$134,3,FALSE),0)</f>
        <v>6</v>
      </c>
      <c r="T12" s="110">
        <f>_xlfn.IFERROR(VLOOKUP(B12,'[3]DEN6'!$H$3:$L$134,4,FALSE),0)</f>
        <v>29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52">
        <f aca="true" t="shared" si="1" ref="AD12:AD73">SUM(R12:AC12)</f>
        <v>56</v>
      </c>
    </row>
    <row r="13" spans="1:30" ht="15.75" customHeight="1" thickBot="1">
      <c r="A13" s="54" t="s">
        <v>32</v>
      </c>
      <c r="B13" s="54" t="s">
        <v>20</v>
      </c>
      <c r="C13" s="1"/>
      <c r="D13" s="1"/>
      <c r="E13" s="110">
        <f>_xlfn.IFERROR(VLOOKUP(B13,'[3]NUM6'!$H$3:$L$128,2,FALSE),0)</f>
        <v>18</v>
      </c>
      <c r="F13" s="110">
        <f>_xlfn.IFERROR(VLOOKUP(B13,'[3]NUM6'!$H$3:$L$128,3,FALSE),0)</f>
        <v>10</v>
      </c>
      <c r="G13" s="110">
        <f>_xlfn.IFERROR(VLOOKUP(B13,'[3]NUM6'!$H$3:$L$128,4,FALSE),0)</f>
        <v>10</v>
      </c>
      <c r="H13" s="110"/>
      <c r="I13" s="110"/>
      <c r="J13" s="110"/>
      <c r="K13" s="110"/>
      <c r="L13" s="110"/>
      <c r="M13" s="110"/>
      <c r="N13" s="110"/>
      <c r="O13" s="110"/>
      <c r="P13" s="110"/>
      <c r="Q13" s="52">
        <f t="shared" si="0"/>
        <v>38</v>
      </c>
      <c r="R13" s="110">
        <f>_xlfn.IFERROR(VLOOKUP(B13,'[3]DEN6'!$H$3:$L$134,2,FALSE),0)</f>
        <v>22</v>
      </c>
      <c r="S13" s="110">
        <f>_xlfn.IFERROR(VLOOKUP(B13,'[3]DEN6'!$H$3:$L$134,3,FALSE),0)</f>
        <v>15</v>
      </c>
      <c r="T13" s="110">
        <f>_xlfn.IFERROR(VLOOKUP(B13,'[3]DEN6'!$H$3:$L$134,4,FALSE),0)</f>
        <v>17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52">
        <f t="shared" si="1"/>
        <v>54</v>
      </c>
    </row>
    <row r="14" spans="1:30" ht="15.75" customHeight="1" thickBot="1">
      <c r="A14" s="54" t="s">
        <v>32</v>
      </c>
      <c r="B14" s="54" t="s">
        <v>21</v>
      </c>
      <c r="C14" s="1"/>
      <c r="D14" s="1"/>
      <c r="E14" s="110">
        <f>_xlfn.IFERROR(VLOOKUP(B14,'[3]NUM6'!$H$3:$L$128,2,FALSE),0)</f>
        <v>10</v>
      </c>
      <c r="F14" s="110">
        <f>_xlfn.IFERROR(VLOOKUP(B14,'[3]NUM6'!$H$3:$L$128,3,FALSE),0)</f>
        <v>2</v>
      </c>
      <c r="G14" s="110">
        <f>_xlfn.IFERROR(VLOOKUP(B14,'[3]NUM6'!$H$3:$L$128,4,FALSE),0)</f>
        <v>14</v>
      </c>
      <c r="H14" s="110"/>
      <c r="I14" s="110"/>
      <c r="J14" s="110"/>
      <c r="K14" s="110"/>
      <c r="L14" s="110"/>
      <c r="M14" s="110"/>
      <c r="N14" s="110"/>
      <c r="O14" s="110"/>
      <c r="P14" s="110"/>
      <c r="Q14" s="52">
        <f t="shared" si="0"/>
        <v>26</v>
      </c>
      <c r="R14" s="110">
        <f>_xlfn.IFERROR(VLOOKUP(B14,'[3]DEN6'!$H$3:$L$134,2,FALSE),0)</f>
        <v>48</v>
      </c>
      <c r="S14" s="110">
        <f>_xlfn.IFERROR(VLOOKUP(B14,'[3]DEN6'!$H$3:$L$134,3,FALSE),0)</f>
        <v>12</v>
      </c>
      <c r="T14" s="110">
        <f>_xlfn.IFERROR(VLOOKUP(B14,'[3]DEN6'!$H$3:$L$134,4,FALSE),0)</f>
        <v>27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52">
        <f t="shared" si="1"/>
        <v>87</v>
      </c>
    </row>
    <row r="15" spans="1:30" ht="15.75" customHeight="1" thickBot="1">
      <c r="A15" s="54" t="s">
        <v>32</v>
      </c>
      <c r="B15" s="54" t="s">
        <v>22</v>
      </c>
      <c r="C15" s="1"/>
      <c r="D15" s="1"/>
      <c r="E15" s="110">
        <f>_xlfn.IFERROR(VLOOKUP(B15,'[3]NUM6'!$H$3:$L$128,2,FALSE),0)</f>
        <v>8</v>
      </c>
      <c r="F15" s="110">
        <f>_xlfn.IFERROR(VLOOKUP(B15,'[3]NUM6'!$H$3:$L$128,3,FALSE),0)</f>
        <v>13</v>
      </c>
      <c r="G15" s="110">
        <f>_xlfn.IFERROR(VLOOKUP(B15,'[3]NUM6'!$H$3:$L$128,4,FALSE),0)</f>
        <v>14</v>
      </c>
      <c r="H15" s="110"/>
      <c r="I15" s="110"/>
      <c r="J15" s="110"/>
      <c r="K15" s="110"/>
      <c r="L15" s="110"/>
      <c r="M15" s="110"/>
      <c r="N15" s="110"/>
      <c r="O15" s="110"/>
      <c r="P15" s="110"/>
      <c r="Q15" s="52">
        <f t="shared" si="0"/>
        <v>35</v>
      </c>
      <c r="R15" s="110">
        <f>_xlfn.IFERROR(VLOOKUP(B15,'[3]DEN6'!$H$3:$L$134,2,FALSE),0)</f>
        <v>11</v>
      </c>
      <c r="S15" s="110">
        <f>_xlfn.IFERROR(VLOOKUP(B15,'[3]DEN6'!$H$3:$L$134,3,FALSE),0)</f>
        <v>17</v>
      </c>
      <c r="T15" s="110">
        <f>_xlfn.IFERROR(VLOOKUP(B15,'[3]DEN6'!$H$3:$L$134,4,FALSE),0)</f>
        <v>17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52">
        <f t="shared" si="1"/>
        <v>45</v>
      </c>
    </row>
    <row r="16" spans="1:30" ht="15.75" customHeight="1" thickBot="1">
      <c r="A16" s="54" t="s">
        <v>32</v>
      </c>
      <c r="B16" s="54" t="s">
        <v>23</v>
      </c>
      <c r="C16" s="4"/>
      <c r="D16" s="1"/>
      <c r="E16" s="110">
        <f>_xlfn.IFERROR(VLOOKUP(B16,'[3]NUM6'!$H$3:$L$128,2,FALSE),0)</f>
        <v>10</v>
      </c>
      <c r="F16" s="110">
        <f>_xlfn.IFERROR(VLOOKUP(B16,'[3]NUM6'!$H$3:$L$128,3,FALSE),0)</f>
        <v>2</v>
      </c>
      <c r="G16" s="110">
        <f>_xlfn.IFERROR(VLOOKUP(B16,'[3]NUM6'!$H$3:$L$128,4,FALSE),0)</f>
        <v>14</v>
      </c>
      <c r="H16" s="110"/>
      <c r="I16" s="110"/>
      <c r="J16" s="110"/>
      <c r="K16" s="110"/>
      <c r="L16" s="110"/>
      <c r="M16" s="110"/>
      <c r="N16" s="110"/>
      <c r="O16" s="110"/>
      <c r="P16" s="110"/>
      <c r="Q16" s="52">
        <f t="shared" si="0"/>
        <v>26</v>
      </c>
      <c r="R16" s="110">
        <f>_xlfn.IFERROR(VLOOKUP(B16,'[3]DEN6'!$H$3:$L$134,2,FALSE),0)</f>
        <v>16</v>
      </c>
      <c r="S16" s="110">
        <f>_xlfn.IFERROR(VLOOKUP(B16,'[3]DEN6'!$H$3:$L$134,3,FALSE),0)</f>
        <v>3</v>
      </c>
      <c r="T16" s="110">
        <f>_xlfn.IFERROR(VLOOKUP(B16,'[3]DEN6'!$H$3:$L$134,4,FALSE),0)</f>
        <v>25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52">
        <f t="shared" si="1"/>
        <v>44</v>
      </c>
    </row>
    <row r="17" spans="1:30" ht="15.75" customHeight="1" thickBot="1">
      <c r="A17" s="54" t="s">
        <v>32</v>
      </c>
      <c r="B17" s="54" t="s">
        <v>24</v>
      </c>
      <c r="C17" s="1"/>
      <c r="D17" s="1"/>
      <c r="E17" s="110">
        <f>_xlfn.IFERROR(VLOOKUP(B17,'[3]NUM6'!$H$3:$L$128,2,FALSE),0)</f>
        <v>13</v>
      </c>
      <c r="F17" s="110">
        <f>_xlfn.IFERROR(VLOOKUP(B17,'[3]NUM6'!$H$3:$L$128,3,FALSE),0)</f>
        <v>10</v>
      </c>
      <c r="G17" s="110">
        <f>_xlfn.IFERROR(VLOOKUP(B17,'[3]NUM6'!$H$3:$L$128,4,FALSE),0)</f>
        <v>9</v>
      </c>
      <c r="H17" s="110"/>
      <c r="I17" s="110"/>
      <c r="J17" s="110"/>
      <c r="K17" s="110"/>
      <c r="L17" s="110"/>
      <c r="M17" s="110"/>
      <c r="N17" s="110"/>
      <c r="O17" s="110"/>
      <c r="P17" s="110"/>
      <c r="Q17" s="52">
        <f t="shared" si="0"/>
        <v>32</v>
      </c>
      <c r="R17" s="110">
        <f>_xlfn.IFERROR(VLOOKUP(B17,'[3]DEN6'!$H$3:$L$134,2,FALSE),0)</f>
        <v>23</v>
      </c>
      <c r="S17" s="110">
        <f>_xlfn.IFERROR(VLOOKUP(B17,'[3]DEN6'!$H$3:$L$134,3,FALSE),0)</f>
        <v>21</v>
      </c>
      <c r="T17" s="110">
        <f>_xlfn.IFERROR(VLOOKUP(B17,'[3]DEN6'!$H$3:$L$134,4,FALSE),0)</f>
        <v>19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52">
        <f t="shared" si="1"/>
        <v>63</v>
      </c>
    </row>
    <row r="18" spans="1:30" ht="15.75" customHeight="1" thickBot="1">
      <c r="A18" s="54" t="s">
        <v>32</v>
      </c>
      <c r="B18" s="54" t="s">
        <v>25</v>
      </c>
      <c r="C18" s="1"/>
      <c r="D18" s="1"/>
      <c r="E18" s="110">
        <f>_xlfn.IFERROR(VLOOKUP(B18,'[3]NUM6'!$H$3:$L$128,2,FALSE),0)</f>
        <v>5</v>
      </c>
      <c r="F18" s="110">
        <f>_xlfn.IFERROR(VLOOKUP(B18,'[3]NUM6'!$H$3:$L$128,3,FALSE),0)</f>
        <v>0</v>
      </c>
      <c r="G18" s="110">
        <f>_xlfn.IFERROR(VLOOKUP(B18,'[3]NUM6'!$H$3:$L$128,4,FALSE),0)</f>
        <v>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52">
        <f t="shared" si="0"/>
        <v>5</v>
      </c>
      <c r="R18" s="110">
        <f>_xlfn.IFERROR(VLOOKUP(B18,'[3]DEN6'!$H$3:$L$134,2,FALSE),0)</f>
        <v>6</v>
      </c>
      <c r="S18" s="110">
        <f>_xlfn.IFERROR(VLOOKUP(B18,'[3]DEN6'!$H$3:$L$134,3,FALSE),0)</f>
        <v>4</v>
      </c>
      <c r="T18" s="110">
        <f>_xlfn.IFERROR(VLOOKUP(B18,'[3]DEN6'!$H$3:$L$134,4,FALSE),0)</f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52">
        <f t="shared" si="1"/>
        <v>10</v>
      </c>
    </row>
    <row r="19" spans="1:30" ht="15.75" customHeight="1" thickBot="1">
      <c r="A19" s="54" t="s">
        <v>32</v>
      </c>
      <c r="B19" s="54" t="s">
        <v>26</v>
      </c>
      <c r="C19" s="1"/>
      <c r="D19" s="1"/>
      <c r="E19" s="110">
        <f>_xlfn.IFERROR(VLOOKUP(B19,'[3]NUM6'!$H$3:$L$128,2,FALSE),0)</f>
        <v>2</v>
      </c>
      <c r="F19" s="110">
        <f>_xlfn.IFERROR(VLOOKUP(B19,'[3]NUM6'!$H$3:$L$128,3,FALSE),0)</f>
        <v>0</v>
      </c>
      <c r="G19" s="110">
        <f>_xlfn.IFERROR(VLOOKUP(B19,'[3]NUM6'!$H$3:$L$128,4,FALSE),0)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52">
        <f t="shared" si="0"/>
        <v>2</v>
      </c>
      <c r="R19" s="110">
        <f>_xlfn.IFERROR(VLOOKUP(B19,'[3]DEN6'!$H$3:$L$134,2,FALSE),0)</f>
        <v>2</v>
      </c>
      <c r="S19" s="110">
        <f>_xlfn.IFERROR(VLOOKUP(B19,'[3]DEN6'!$H$3:$L$134,3,FALSE),0)</f>
        <v>0</v>
      </c>
      <c r="T19" s="110">
        <f>_xlfn.IFERROR(VLOOKUP(B19,'[3]DEN6'!$H$3:$L$134,4,FALSE),0)</f>
        <v>1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52">
        <f t="shared" si="1"/>
        <v>3</v>
      </c>
    </row>
    <row r="20" spans="1:30" ht="15.75" customHeight="1" thickBot="1">
      <c r="A20" s="54" t="s">
        <v>32</v>
      </c>
      <c r="B20" s="54" t="s">
        <v>27</v>
      </c>
      <c r="C20" s="1"/>
      <c r="D20" s="1"/>
      <c r="E20" s="110">
        <f>_xlfn.IFERROR(VLOOKUP(B20,'[3]NUM6'!$H$3:$L$128,2,FALSE),0)</f>
        <v>0</v>
      </c>
      <c r="F20" s="110">
        <f>_xlfn.IFERROR(VLOOKUP(B20,'[3]NUM6'!$H$3:$L$128,3,FALSE),0)</f>
        <v>1</v>
      </c>
      <c r="G20" s="110">
        <f>_xlfn.IFERROR(VLOOKUP(B20,'[3]NUM6'!$H$3:$L$128,4,FALSE),0)</f>
        <v>1</v>
      </c>
      <c r="H20" s="110"/>
      <c r="I20" s="110"/>
      <c r="J20" s="110"/>
      <c r="K20" s="110"/>
      <c r="L20" s="110"/>
      <c r="M20" s="110"/>
      <c r="N20" s="110"/>
      <c r="O20" s="110"/>
      <c r="P20" s="110"/>
      <c r="Q20" s="52">
        <f t="shared" si="0"/>
        <v>2</v>
      </c>
      <c r="R20" s="110">
        <f>_xlfn.IFERROR(VLOOKUP(B20,'[3]DEN6'!$H$3:$L$134,2,FALSE),0)</f>
        <v>0</v>
      </c>
      <c r="S20" s="110">
        <f>_xlfn.IFERROR(VLOOKUP(B20,'[3]DEN6'!$H$3:$L$134,3,FALSE),0)</f>
        <v>3</v>
      </c>
      <c r="T20" s="110">
        <f>_xlfn.IFERROR(VLOOKUP(B20,'[3]DEN6'!$H$3:$L$134,4,FALSE),0)</f>
        <v>1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52">
        <f t="shared" si="1"/>
        <v>4</v>
      </c>
    </row>
    <row r="21" spans="1:30" ht="15.75" customHeight="1" thickBot="1">
      <c r="A21" s="54" t="s">
        <v>32</v>
      </c>
      <c r="B21" s="54" t="s">
        <v>28</v>
      </c>
      <c r="C21" s="25"/>
      <c r="D21" s="1"/>
      <c r="E21" s="110">
        <f>_xlfn.IFERROR(VLOOKUP(B21,'[3]NUM6'!$H$3:$L$128,2,FALSE),0)</f>
        <v>0</v>
      </c>
      <c r="F21" s="110">
        <f>_xlfn.IFERROR(VLOOKUP(B21,'[3]NUM6'!$H$3:$L$128,3,FALSE),0)</f>
        <v>0</v>
      </c>
      <c r="G21" s="110">
        <f>_xlfn.IFERROR(VLOOKUP(B21,'[3]NUM6'!$H$3:$L$128,4,FALSE),0)</f>
        <v>1</v>
      </c>
      <c r="H21" s="110"/>
      <c r="I21" s="110"/>
      <c r="J21" s="110"/>
      <c r="K21" s="110"/>
      <c r="L21" s="110"/>
      <c r="M21" s="110"/>
      <c r="N21" s="110"/>
      <c r="O21" s="110"/>
      <c r="P21" s="110"/>
      <c r="Q21" s="52">
        <f t="shared" si="0"/>
        <v>1</v>
      </c>
      <c r="R21" s="110">
        <f>_xlfn.IFERROR(VLOOKUP(B21,'[3]DEN6'!$H$3:$L$134,2,FALSE),0)</f>
        <v>1</v>
      </c>
      <c r="S21" s="110">
        <f>_xlfn.IFERROR(VLOOKUP(B21,'[3]DEN6'!$H$3:$L$134,3,FALSE),0)</f>
        <v>0</v>
      </c>
      <c r="T21" s="110">
        <f>_xlfn.IFERROR(VLOOKUP(B21,'[3]DEN6'!$H$3:$L$134,4,FALSE),0)</f>
        <v>1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52">
        <f t="shared" si="1"/>
        <v>2</v>
      </c>
    </row>
    <row r="22" spans="1:30" ht="15.75" customHeight="1" thickBot="1">
      <c r="A22" s="54" t="s">
        <v>32</v>
      </c>
      <c r="B22" s="54" t="s">
        <v>29</v>
      </c>
      <c r="C22" s="1"/>
      <c r="D22" s="1"/>
      <c r="E22" s="110">
        <f>_xlfn.IFERROR(VLOOKUP(B22,'[3]NUM6'!$H$3:$L$128,2,FALSE),0)</f>
        <v>2</v>
      </c>
      <c r="F22" s="110">
        <f>_xlfn.IFERROR(VLOOKUP(B22,'[3]NUM6'!$H$3:$L$128,3,FALSE),0)</f>
        <v>1</v>
      </c>
      <c r="G22" s="110">
        <f>_xlfn.IFERROR(VLOOKUP(B22,'[3]NUM6'!$H$3:$L$128,4,FALSE),0)</f>
        <v>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52">
        <f t="shared" si="0"/>
        <v>3</v>
      </c>
      <c r="R22" s="110">
        <f>_xlfn.IFERROR(VLOOKUP(B22,'[3]DEN6'!$H$3:$L$134,2,FALSE),0)</f>
        <v>3</v>
      </c>
      <c r="S22" s="110">
        <f>_xlfn.IFERROR(VLOOKUP(B22,'[3]DEN6'!$H$3:$L$134,3,FALSE),0)</f>
        <v>1</v>
      </c>
      <c r="T22" s="110">
        <f>_xlfn.IFERROR(VLOOKUP(B22,'[3]DEN6'!$H$3:$L$134,4,FALSE),0)</f>
        <v>0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52">
        <f t="shared" si="1"/>
        <v>4</v>
      </c>
    </row>
    <row r="23" spans="1:30" ht="15.75" customHeight="1" thickBot="1">
      <c r="A23" s="54" t="s">
        <v>32</v>
      </c>
      <c r="B23" s="54" t="s">
        <v>30</v>
      </c>
      <c r="C23" s="1"/>
      <c r="D23" s="1"/>
      <c r="E23" s="110">
        <f>_xlfn.IFERROR(VLOOKUP(B23,'[3]NUM6'!$H$3:$L$128,2,FALSE),0)</f>
        <v>0</v>
      </c>
      <c r="F23" s="110">
        <f>_xlfn.IFERROR(VLOOKUP(B23,'[3]NUM6'!$H$3:$L$128,3,FALSE),0)</f>
        <v>2</v>
      </c>
      <c r="G23" s="110">
        <f>_xlfn.IFERROR(VLOOKUP(B23,'[3]NUM6'!$H$3:$L$128,4,FALSE),0)</f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52">
        <f t="shared" si="0"/>
        <v>2</v>
      </c>
      <c r="R23" s="110">
        <f>_xlfn.IFERROR(VLOOKUP(B23,'[3]DEN6'!$H$3:$L$134,2,FALSE),0)</f>
        <v>0</v>
      </c>
      <c r="S23" s="110">
        <f>_xlfn.IFERROR(VLOOKUP(B23,'[3]DEN6'!$H$3:$L$134,3,FALSE),0)</f>
        <v>4</v>
      </c>
      <c r="T23" s="110">
        <f>_xlfn.IFERROR(VLOOKUP(B23,'[3]DEN6'!$H$3:$L$134,4,FALSE),0)</f>
        <v>0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52">
        <f t="shared" si="1"/>
        <v>4</v>
      </c>
    </row>
    <row r="24" spans="1:30" ht="15.75" customHeight="1" thickBot="1">
      <c r="A24" s="54" t="s">
        <v>32</v>
      </c>
      <c r="B24" s="54" t="s">
        <v>31</v>
      </c>
      <c r="C24" s="1"/>
      <c r="D24" s="1"/>
      <c r="E24" s="110">
        <f>_xlfn.IFERROR(VLOOKUP(B24,'[3]NUM6'!$H$3:$L$128,2,FALSE),0)</f>
        <v>2</v>
      </c>
      <c r="F24" s="110">
        <f>_xlfn.IFERROR(VLOOKUP(B24,'[3]NUM6'!$H$3:$L$128,3,FALSE),0)</f>
        <v>4</v>
      </c>
      <c r="G24" s="110">
        <f>_xlfn.IFERROR(VLOOKUP(B24,'[3]NUM6'!$H$3:$L$128,4,FALSE),0)</f>
        <v>1</v>
      </c>
      <c r="H24" s="110"/>
      <c r="I24" s="110"/>
      <c r="J24" s="110"/>
      <c r="K24" s="110"/>
      <c r="L24" s="110"/>
      <c r="M24" s="110"/>
      <c r="N24" s="110"/>
      <c r="O24" s="110"/>
      <c r="P24" s="110"/>
      <c r="Q24" s="52">
        <f t="shared" si="0"/>
        <v>7</v>
      </c>
      <c r="R24" s="110">
        <f>_xlfn.IFERROR(VLOOKUP(B24,'[3]DEN6'!$H$3:$L$134,2,FALSE),0)</f>
        <v>2</v>
      </c>
      <c r="S24" s="110">
        <f>_xlfn.IFERROR(VLOOKUP(B24,'[3]DEN6'!$H$3:$L$134,3,FALSE),0)</f>
        <v>4</v>
      </c>
      <c r="T24" s="110">
        <f>_xlfn.IFERROR(VLOOKUP(B24,'[3]DEN6'!$H$3:$L$134,4,FALSE),0)</f>
        <v>1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52">
        <f t="shared" si="1"/>
        <v>7</v>
      </c>
    </row>
    <row r="25" spans="1:30" ht="15.75" customHeight="1" thickBot="1">
      <c r="A25" s="54" t="s">
        <v>32</v>
      </c>
      <c r="B25" s="55" t="s">
        <v>285</v>
      </c>
      <c r="C25" s="1"/>
      <c r="D25" s="1"/>
      <c r="E25" s="110">
        <f>_xlfn.IFERROR(VLOOKUP(B25,'[3]NUM6'!$H$3:$L$128,2,FALSE),0)</f>
        <v>1</v>
      </c>
      <c r="F25" s="110">
        <f>_xlfn.IFERROR(VLOOKUP(B25,'[3]NUM6'!$H$3:$L$128,3,FALSE),0)</f>
        <v>2</v>
      </c>
      <c r="G25" s="110">
        <f>_xlfn.IFERROR(VLOOKUP(B25,'[3]NUM6'!$H$3:$L$128,4,FALSE),0)</f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52">
        <f>SUM(E25:P25)</f>
        <v>5</v>
      </c>
      <c r="R25" s="110">
        <f>_xlfn.IFERROR(VLOOKUP(B25,'[3]DEN6'!$H$3:$L$134,2,FALSE),0)</f>
        <v>1</v>
      </c>
      <c r="S25" s="110">
        <f>_xlfn.IFERROR(VLOOKUP(B25,'[3]DEN6'!$H$3:$L$134,3,FALSE),0)</f>
        <v>2</v>
      </c>
      <c r="T25" s="110">
        <f>_xlfn.IFERROR(VLOOKUP(B25,'[3]DEN6'!$H$3:$L$134,4,FALSE),0)</f>
        <v>2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52">
        <f>SUM(R25:AC25)</f>
        <v>5</v>
      </c>
    </row>
    <row r="26" spans="1:31" ht="15.75" thickBot="1">
      <c r="A26" s="173" t="s">
        <v>154</v>
      </c>
      <c r="B26" s="174"/>
      <c r="C26" s="112">
        <f>+D26/'Metas Muni'!O6</f>
        <v>0.8268900343642612</v>
      </c>
      <c r="D26" s="154">
        <f>+Q26/AD26</f>
        <v>0.595360824742268</v>
      </c>
      <c r="E26" s="132">
        <f>SUM(E12:E25)</f>
        <v>89</v>
      </c>
      <c r="F26" s="132">
        <f aca="true" t="shared" si="2" ref="F26:AD26">SUM(F12:F25)</f>
        <v>51</v>
      </c>
      <c r="G26" s="132">
        <f t="shared" si="2"/>
        <v>91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  <c r="L26" s="132">
        <f t="shared" si="2"/>
        <v>0</v>
      </c>
      <c r="M26" s="132">
        <f t="shared" si="2"/>
        <v>0</v>
      </c>
      <c r="N26" s="132">
        <f t="shared" si="2"/>
        <v>0</v>
      </c>
      <c r="O26" s="132">
        <f t="shared" si="2"/>
        <v>0</v>
      </c>
      <c r="P26" s="132">
        <f t="shared" si="2"/>
        <v>0</v>
      </c>
      <c r="Q26" s="132">
        <f t="shared" si="2"/>
        <v>231</v>
      </c>
      <c r="R26" s="132">
        <f t="shared" si="2"/>
        <v>156</v>
      </c>
      <c r="S26" s="132">
        <f t="shared" si="2"/>
        <v>92</v>
      </c>
      <c r="T26" s="132">
        <f t="shared" si="2"/>
        <v>140</v>
      </c>
      <c r="U26" s="132">
        <f t="shared" si="2"/>
        <v>0</v>
      </c>
      <c r="V26" s="132">
        <f t="shared" si="2"/>
        <v>0</v>
      </c>
      <c r="W26" s="132">
        <f t="shared" si="2"/>
        <v>0</v>
      </c>
      <c r="X26" s="132">
        <f t="shared" si="2"/>
        <v>0</v>
      </c>
      <c r="Y26" s="132">
        <f t="shared" si="2"/>
        <v>0</v>
      </c>
      <c r="Z26" s="132">
        <f t="shared" si="2"/>
        <v>0</v>
      </c>
      <c r="AA26" s="132">
        <f t="shared" si="2"/>
        <v>0</v>
      </c>
      <c r="AB26" s="132">
        <f t="shared" si="2"/>
        <v>0</v>
      </c>
      <c r="AC26" s="132">
        <f t="shared" si="2"/>
        <v>0</v>
      </c>
      <c r="AD26" s="132">
        <f t="shared" si="2"/>
        <v>388</v>
      </c>
      <c r="AE26" s="95"/>
    </row>
    <row r="27" spans="1:30" ht="15.75" thickBot="1">
      <c r="A27" s="54" t="s">
        <v>33</v>
      </c>
      <c r="B27" s="54" t="s">
        <v>34</v>
      </c>
      <c r="C27" s="1"/>
      <c r="D27" s="1"/>
      <c r="E27" s="110">
        <f>_xlfn.IFERROR(VLOOKUP(B27,'[3]NUM6'!$H$3:$L$128,2,FALSE),0)</f>
        <v>13</v>
      </c>
      <c r="F27" s="110">
        <f>_xlfn.IFERROR(VLOOKUP(B27,'[3]NUM6'!$H$3:$L$128,3,FALSE),0)</f>
        <v>16</v>
      </c>
      <c r="G27" s="110">
        <f>_xlfn.IFERROR(VLOOKUP(B27,'[3]NUM6'!$H$3:$L$128,4,FALSE),0)</f>
        <v>11</v>
      </c>
      <c r="H27" s="110"/>
      <c r="I27" s="110"/>
      <c r="J27" s="110"/>
      <c r="K27" s="110"/>
      <c r="L27" s="110"/>
      <c r="M27" s="110"/>
      <c r="N27" s="110"/>
      <c r="O27" s="110"/>
      <c r="P27" s="110"/>
      <c r="Q27" s="52">
        <f aca="true" t="shared" si="3" ref="Q27:Q37">SUM(E27:P27)</f>
        <v>40</v>
      </c>
      <c r="R27" s="110">
        <f>_xlfn.IFERROR(VLOOKUP(B27,'[3]DEN6'!$H$3:$L$134,2,FALSE),0)</f>
        <v>18</v>
      </c>
      <c r="S27" s="110">
        <f>_xlfn.IFERROR(VLOOKUP(B27,'[3]DEN6'!$H$3:$L$134,3,FALSE),0)</f>
        <v>29</v>
      </c>
      <c r="T27" s="110">
        <f>_xlfn.IFERROR(VLOOKUP(B27,'[3]DEN6'!$H$3:$L$134,4,FALSE),0)</f>
        <v>19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52">
        <f t="shared" si="1"/>
        <v>66</v>
      </c>
    </row>
    <row r="28" spans="1:30" ht="15.75" thickBot="1">
      <c r="A28" s="54" t="s">
        <v>33</v>
      </c>
      <c r="B28" s="54" t="s">
        <v>35</v>
      </c>
      <c r="C28" s="1"/>
      <c r="D28" s="1"/>
      <c r="E28" s="110">
        <f>_xlfn.IFERROR(VLOOKUP(B28,'[3]NUM6'!$H$3:$L$128,2,FALSE),0)</f>
        <v>21</v>
      </c>
      <c r="F28" s="110">
        <f>_xlfn.IFERROR(VLOOKUP(B28,'[3]NUM6'!$H$3:$L$128,3,FALSE),0)</f>
        <v>11</v>
      </c>
      <c r="G28" s="110">
        <f>_xlfn.IFERROR(VLOOKUP(B28,'[3]NUM6'!$H$3:$L$128,4,FALSE),0)</f>
        <v>13</v>
      </c>
      <c r="H28" s="110"/>
      <c r="I28" s="110"/>
      <c r="J28" s="110"/>
      <c r="K28" s="110"/>
      <c r="L28" s="110"/>
      <c r="M28" s="110"/>
      <c r="N28" s="110"/>
      <c r="O28" s="110"/>
      <c r="P28" s="110"/>
      <c r="Q28" s="52">
        <f t="shared" si="3"/>
        <v>45</v>
      </c>
      <c r="R28" s="110">
        <f>_xlfn.IFERROR(VLOOKUP(B28,'[3]DEN6'!$H$3:$L$134,2,FALSE),0)</f>
        <v>28</v>
      </c>
      <c r="S28" s="110">
        <f>_xlfn.IFERROR(VLOOKUP(B28,'[3]DEN6'!$H$3:$L$134,3,FALSE),0)</f>
        <v>23</v>
      </c>
      <c r="T28" s="110">
        <f>_xlfn.IFERROR(VLOOKUP(B28,'[3]DEN6'!$H$3:$L$134,4,FALSE),0)</f>
        <v>26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52">
        <f t="shared" si="1"/>
        <v>77</v>
      </c>
    </row>
    <row r="29" spans="1:30" ht="15.75" thickBot="1">
      <c r="A29" s="54" t="s">
        <v>33</v>
      </c>
      <c r="B29" s="54" t="s">
        <v>36</v>
      </c>
      <c r="C29" s="1"/>
      <c r="D29" s="1"/>
      <c r="E29" s="110">
        <f>_xlfn.IFERROR(VLOOKUP(B29,'[3]NUM6'!$H$3:$L$128,2,FALSE),0)</f>
        <v>30</v>
      </c>
      <c r="F29" s="110">
        <f>_xlfn.IFERROR(VLOOKUP(B29,'[3]NUM6'!$H$3:$L$128,3,FALSE),0)</f>
        <v>27</v>
      </c>
      <c r="G29" s="110">
        <f>_xlfn.IFERROR(VLOOKUP(B29,'[3]NUM6'!$H$3:$L$128,4,FALSE),0)</f>
        <v>32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52">
        <f t="shared" si="3"/>
        <v>89</v>
      </c>
      <c r="R29" s="110">
        <f>_xlfn.IFERROR(VLOOKUP(B29,'[3]DEN6'!$H$3:$L$134,2,FALSE),0)</f>
        <v>46</v>
      </c>
      <c r="S29" s="110">
        <f>_xlfn.IFERROR(VLOOKUP(B29,'[3]DEN6'!$H$3:$L$134,3,FALSE),0)</f>
        <v>37</v>
      </c>
      <c r="T29" s="110">
        <f>_xlfn.IFERROR(VLOOKUP(B29,'[3]DEN6'!$H$3:$L$134,4,FALSE),0)</f>
        <v>51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52">
        <f t="shared" si="1"/>
        <v>134</v>
      </c>
    </row>
    <row r="30" spans="1:30" ht="15.75" thickBot="1">
      <c r="A30" s="54" t="s">
        <v>33</v>
      </c>
      <c r="B30" s="54" t="s">
        <v>37</v>
      </c>
      <c r="C30" s="1"/>
      <c r="D30" s="1"/>
      <c r="E30" s="110">
        <f>_xlfn.IFERROR(VLOOKUP(B30,'[3]NUM6'!$H$3:$L$128,2,FALSE),0)</f>
        <v>2</v>
      </c>
      <c r="F30" s="110">
        <f>_xlfn.IFERROR(VLOOKUP(B30,'[3]NUM6'!$H$3:$L$128,3,FALSE),0)</f>
        <v>7</v>
      </c>
      <c r="G30" s="110">
        <f>_xlfn.IFERROR(VLOOKUP(B30,'[3]NUM6'!$H$3:$L$128,4,FALSE),0)</f>
        <v>3</v>
      </c>
      <c r="H30" s="110"/>
      <c r="I30" s="110"/>
      <c r="J30" s="110"/>
      <c r="K30" s="110"/>
      <c r="L30" s="110"/>
      <c r="M30" s="110"/>
      <c r="N30" s="110"/>
      <c r="O30" s="110"/>
      <c r="P30" s="110"/>
      <c r="Q30" s="52">
        <f t="shared" si="3"/>
        <v>12</v>
      </c>
      <c r="R30" s="110">
        <f>_xlfn.IFERROR(VLOOKUP(B30,'[3]DEN6'!$H$3:$L$134,2,FALSE),0)</f>
        <v>5</v>
      </c>
      <c r="S30" s="110">
        <f>_xlfn.IFERROR(VLOOKUP(B30,'[3]DEN6'!$H$3:$L$134,3,FALSE),0)</f>
        <v>9</v>
      </c>
      <c r="T30" s="110">
        <f>_xlfn.IFERROR(VLOOKUP(B30,'[3]DEN6'!$H$3:$L$134,4,FALSE),0)</f>
        <v>6</v>
      </c>
      <c r="U30" s="110"/>
      <c r="V30" s="110"/>
      <c r="W30" s="110"/>
      <c r="X30" s="110"/>
      <c r="Y30" s="110"/>
      <c r="Z30" s="110"/>
      <c r="AA30" s="110"/>
      <c r="AB30" s="110"/>
      <c r="AC30" s="110"/>
      <c r="AD30" s="52">
        <f t="shared" si="1"/>
        <v>20</v>
      </c>
    </row>
    <row r="31" spans="1:30" ht="15.75" thickBot="1">
      <c r="A31" s="54" t="s">
        <v>33</v>
      </c>
      <c r="B31" s="54" t="s">
        <v>38</v>
      </c>
      <c r="C31" s="1"/>
      <c r="D31" s="1"/>
      <c r="E31" s="110">
        <f>_xlfn.IFERROR(VLOOKUP(B31,'[3]NUM6'!$H$3:$L$128,2,FALSE),0)</f>
        <v>12</v>
      </c>
      <c r="F31" s="110">
        <f>_xlfn.IFERROR(VLOOKUP(B31,'[3]NUM6'!$H$3:$L$128,3,FALSE),0)</f>
        <v>20</v>
      </c>
      <c r="G31" s="110">
        <f>_xlfn.IFERROR(VLOOKUP(B31,'[3]NUM6'!$H$3:$L$128,4,FALSE),0)</f>
        <v>20</v>
      </c>
      <c r="H31" s="110"/>
      <c r="I31" s="110"/>
      <c r="J31" s="110"/>
      <c r="K31" s="110"/>
      <c r="L31" s="110"/>
      <c r="M31" s="110"/>
      <c r="N31" s="110"/>
      <c r="O31" s="110"/>
      <c r="P31" s="110"/>
      <c r="Q31" s="52">
        <f t="shared" si="3"/>
        <v>52</v>
      </c>
      <c r="R31" s="110">
        <f>_xlfn.IFERROR(VLOOKUP(B31,'[3]DEN6'!$H$3:$L$134,2,FALSE),0)</f>
        <v>23</v>
      </c>
      <c r="S31" s="110">
        <f>_xlfn.IFERROR(VLOOKUP(B31,'[3]DEN6'!$H$3:$L$134,3,FALSE),0)</f>
        <v>40</v>
      </c>
      <c r="T31" s="110">
        <f>_xlfn.IFERROR(VLOOKUP(B31,'[3]DEN6'!$H$3:$L$134,4,FALSE),0)</f>
        <v>30</v>
      </c>
      <c r="U31" s="110"/>
      <c r="V31" s="110"/>
      <c r="W31" s="110"/>
      <c r="X31" s="110"/>
      <c r="Y31" s="110"/>
      <c r="Z31" s="110"/>
      <c r="AA31" s="110"/>
      <c r="AB31" s="110"/>
      <c r="AC31" s="110"/>
      <c r="AD31" s="52">
        <f t="shared" si="1"/>
        <v>93</v>
      </c>
    </row>
    <row r="32" spans="1:30" ht="15.75" thickBot="1">
      <c r="A32" s="54" t="s">
        <v>33</v>
      </c>
      <c r="B32" s="54" t="s">
        <v>39</v>
      </c>
      <c r="C32" s="1"/>
      <c r="D32" s="1"/>
      <c r="E32" s="110">
        <f>_xlfn.IFERROR(VLOOKUP(B32,'[3]NUM6'!$H$3:$L$128,2,FALSE),0)</f>
        <v>0</v>
      </c>
      <c r="F32" s="110">
        <f>_xlfn.IFERROR(VLOOKUP(B32,'[3]NUM6'!$H$3:$L$128,3,FALSE),0)</f>
        <v>0</v>
      </c>
      <c r="G32" s="110">
        <f>_xlfn.IFERROR(VLOOKUP(B32,'[3]NUM6'!$H$3:$L$128,4,FALSE),0)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52">
        <f t="shared" si="3"/>
        <v>0</v>
      </c>
      <c r="R32" s="110">
        <f>_xlfn.IFERROR(VLOOKUP(B32,'[3]DEN6'!$H$3:$L$134,2,FALSE),0)</f>
        <v>0</v>
      </c>
      <c r="S32" s="110">
        <f>_xlfn.IFERROR(VLOOKUP(B32,'[3]DEN6'!$H$3:$L$134,3,FALSE),0)</f>
        <v>0</v>
      </c>
      <c r="T32" s="110">
        <f>_xlfn.IFERROR(VLOOKUP(B32,'[3]DEN6'!$H$3:$L$134,4,FALSE),0)</f>
        <v>0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52">
        <f t="shared" si="1"/>
        <v>0</v>
      </c>
    </row>
    <row r="33" spans="1:30" ht="15.75" thickBot="1">
      <c r="A33" s="54" t="s">
        <v>33</v>
      </c>
      <c r="B33" s="54" t="s">
        <v>40</v>
      </c>
      <c r="C33" s="1"/>
      <c r="D33" s="1"/>
      <c r="E33" s="110">
        <f>_xlfn.IFERROR(VLOOKUP(B33,'[3]NUM6'!$H$3:$L$128,2,FALSE),0)</f>
        <v>1</v>
      </c>
      <c r="F33" s="110">
        <f>_xlfn.IFERROR(VLOOKUP(B33,'[3]NUM6'!$H$3:$L$128,3,FALSE),0)</f>
        <v>1</v>
      </c>
      <c r="G33" s="110">
        <f>_xlfn.IFERROR(VLOOKUP(B33,'[3]NUM6'!$H$3:$L$128,4,FALSE),0)</f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52">
        <f t="shared" si="3"/>
        <v>3</v>
      </c>
      <c r="R33" s="110">
        <f>_xlfn.IFERROR(VLOOKUP(B33,'[3]DEN6'!$H$3:$L$134,2,FALSE),0)</f>
        <v>1</v>
      </c>
      <c r="S33" s="110">
        <f>_xlfn.IFERROR(VLOOKUP(B33,'[3]DEN6'!$H$3:$L$134,3,FALSE),0)</f>
        <v>2</v>
      </c>
      <c r="T33" s="110">
        <f>_xlfn.IFERROR(VLOOKUP(B33,'[3]DEN6'!$H$3:$L$134,4,FALSE),0)</f>
        <v>3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52">
        <f t="shared" si="1"/>
        <v>6</v>
      </c>
    </row>
    <row r="34" spans="1:30" ht="15.75" thickBot="1">
      <c r="A34" s="54" t="s">
        <v>33</v>
      </c>
      <c r="B34" s="54" t="s">
        <v>41</v>
      </c>
      <c r="C34" s="1"/>
      <c r="D34" s="1"/>
      <c r="E34" s="110">
        <f>_xlfn.IFERROR(VLOOKUP(B34,'[3]NUM6'!$H$3:$L$128,2,FALSE),0)</f>
        <v>5</v>
      </c>
      <c r="F34" s="110">
        <f>_xlfn.IFERROR(VLOOKUP(B34,'[3]NUM6'!$H$3:$L$128,3,FALSE),0)</f>
        <v>2</v>
      </c>
      <c r="G34" s="110">
        <f>_xlfn.IFERROR(VLOOKUP(B34,'[3]NUM6'!$H$3:$L$128,4,FALSE),0)</f>
        <v>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52">
        <f t="shared" si="3"/>
        <v>8</v>
      </c>
      <c r="R34" s="110">
        <f>_xlfn.IFERROR(VLOOKUP(B34,'[3]DEN6'!$H$3:$L$134,2,FALSE),0)</f>
        <v>6</v>
      </c>
      <c r="S34" s="110">
        <f>_xlfn.IFERROR(VLOOKUP(B34,'[3]DEN6'!$H$3:$L$134,3,FALSE),0)</f>
        <v>3</v>
      </c>
      <c r="T34" s="110">
        <f>_xlfn.IFERROR(VLOOKUP(B34,'[3]DEN6'!$H$3:$L$134,4,FALSE),0)</f>
        <v>3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52">
        <f t="shared" si="1"/>
        <v>12</v>
      </c>
    </row>
    <row r="35" spans="1:30" ht="15.75" thickBot="1">
      <c r="A35" s="54" t="s">
        <v>33</v>
      </c>
      <c r="B35" s="54" t="s">
        <v>42</v>
      </c>
      <c r="C35" s="1"/>
      <c r="D35" s="1"/>
      <c r="E35" s="110">
        <f>_xlfn.IFERROR(VLOOKUP(B35,'[3]NUM6'!$H$3:$L$128,2,FALSE),0)</f>
        <v>0</v>
      </c>
      <c r="F35" s="110">
        <f>_xlfn.IFERROR(VLOOKUP(B35,'[3]NUM6'!$H$3:$L$128,3,FALSE),0)</f>
        <v>0</v>
      </c>
      <c r="G35" s="110">
        <f>_xlfn.IFERROR(VLOOKUP(B35,'[3]NUM6'!$H$3:$L$128,4,FALSE),0)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52">
        <f t="shared" si="3"/>
        <v>0</v>
      </c>
      <c r="R35" s="110">
        <f>_xlfn.IFERROR(VLOOKUP(B35,'[3]DEN6'!$H$3:$L$134,2,FALSE),0)</f>
        <v>0</v>
      </c>
      <c r="S35" s="110">
        <f>_xlfn.IFERROR(VLOOKUP(B35,'[3]DEN6'!$H$3:$L$134,3,FALSE),0)</f>
        <v>0</v>
      </c>
      <c r="T35" s="110">
        <f>_xlfn.IFERROR(VLOOKUP(B35,'[3]DEN6'!$H$3:$L$134,4,FALSE),0)</f>
        <v>0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52">
        <f t="shared" si="1"/>
        <v>0</v>
      </c>
    </row>
    <row r="36" spans="1:30" ht="15.75" thickBot="1">
      <c r="A36" s="54" t="s">
        <v>33</v>
      </c>
      <c r="B36" s="54" t="s">
        <v>43</v>
      </c>
      <c r="C36" s="1"/>
      <c r="D36" s="1"/>
      <c r="E36" s="110">
        <f>_xlfn.IFERROR(VLOOKUP(B36,'[3]NUM6'!$H$3:$L$128,2,FALSE),0)</f>
        <v>0</v>
      </c>
      <c r="F36" s="110">
        <f>_xlfn.IFERROR(VLOOKUP(B36,'[3]NUM6'!$H$3:$L$128,3,FALSE),0)</f>
        <v>3</v>
      </c>
      <c r="G36" s="110">
        <f>_xlfn.IFERROR(VLOOKUP(B36,'[3]NUM6'!$H$3:$L$128,4,FALSE),0)</f>
        <v>2</v>
      </c>
      <c r="H36" s="110"/>
      <c r="I36" s="110"/>
      <c r="J36" s="110"/>
      <c r="K36" s="110"/>
      <c r="L36" s="110"/>
      <c r="M36" s="110"/>
      <c r="N36" s="110"/>
      <c r="O36" s="110"/>
      <c r="P36" s="110"/>
      <c r="Q36" s="52">
        <f t="shared" si="3"/>
        <v>5</v>
      </c>
      <c r="R36" s="110">
        <f>_xlfn.IFERROR(VLOOKUP(B36,'[3]DEN6'!$H$3:$L$134,2,FALSE),0)</f>
        <v>0</v>
      </c>
      <c r="S36" s="110">
        <f>_xlfn.IFERROR(VLOOKUP(B36,'[3]DEN6'!$H$3:$L$134,3,FALSE),0)</f>
        <v>9</v>
      </c>
      <c r="T36" s="110">
        <f>_xlfn.IFERROR(VLOOKUP(B36,'[3]DEN6'!$H$3:$L$134,4,FALSE),0)</f>
        <v>5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52">
        <f t="shared" si="1"/>
        <v>14</v>
      </c>
    </row>
    <row r="37" spans="1:30" ht="15.75" thickBot="1">
      <c r="A37" s="58" t="s">
        <v>33</v>
      </c>
      <c r="B37" s="55" t="s">
        <v>267</v>
      </c>
      <c r="C37" s="1"/>
      <c r="D37" s="1"/>
      <c r="E37" s="110">
        <f>_xlfn.IFERROR(VLOOKUP(B37,'[3]NUM6'!$H$3:$L$128,2,FALSE),0)</f>
        <v>3</v>
      </c>
      <c r="F37" s="110">
        <f>_xlfn.IFERROR(VLOOKUP(B37,'[3]NUM6'!$H$3:$L$128,3,FALSE),0)</f>
        <v>1</v>
      </c>
      <c r="G37" s="110">
        <f>_xlfn.IFERROR(VLOOKUP(B37,'[3]NUM6'!$H$3:$L$128,4,FALSE),0)</f>
        <v>4</v>
      </c>
      <c r="H37" s="110"/>
      <c r="I37" s="110"/>
      <c r="J37" s="110"/>
      <c r="K37" s="110"/>
      <c r="L37" s="110"/>
      <c r="M37" s="110"/>
      <c r="N37" s="110"/>
      <c r="O37" s="110"/>
      <c r="P37" s="110"/>
      <c r="Q37" s="52">
        <f t="shared" si="3"/>
        <v>8</v>
      </c>
      <c r="R37" s="110">
        <f>_xlfn.IFERROR(VLOOKUP(B37,'[3]DEN6'!$H$3:$L$134,2,FALSE),0)</f>
        <v>5</v>
      </c>
      <c r="S37" s="110">
        <f>_xlfn.IFERROR(VLOOKUP(B37,'[3]DEN6'!$H$3:$L$134,3,FALSE),0)</f>
        <v>4</v>
      </c>
      <c r="T37" s="110">
        <f>_xlfn.IFERROR(VLOOKUP(B37,'[3]DEN6'!$H$3:$L$134,4,FALSE),0)</f>
        <v>4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52">
        <f t="shared" si="1"/>
        <v>13</v>
      </c>
    </row>
    <row r="38" spans="1:31" ht="15.75" thickBot="1">
      <c r="A38" s="173" t="s">
        <v>155</v>
      </c>
      <c r="B38" s="174"/>
      <c r="C38" s="112">
        <f>+D38/'Metas Muni'!O7</f>
        <v>1.003831417624521</v>
      </c>
      <c r="D38" s="43">
        <f>+Q38/AD38</f>
        <v>0.6022988505747127</v>
      </c>
      <c r="E38" s="46">
        <f>SUM(E27:E37)</f>
        <v>87</v>
      </c>
      <c r="F38" s="46">
        <f>SUM(F27:F37)</f>
        <v>88</v>
      </c>
      <c r="G38" s="46">
        <f>SUM(G27:G37)</f>
        <v>87</v>
      </c>
      <c r="H38" s="46">
        <f>SUM(H27:H37)</f>
        <v>0</v>
      </c>
      <c r="I38" s="46">
        <f aca="true" t="shared" si="4" ref="I38:N38">SUM(I27:I37)</f>
        <v>0</v>
      </c>
      <c r="J38" s="46">
        <f t="shared" si="4"/>
        <v>0</v>
      </c>
      <c r="K38" s="46">
        <f t="shared" si="4"/>
        <v>0</v>
      </c>
      <c r="L38" s="46">
        <f t="shared" si="4"/>
        <v>0</v>
      </c>
      <c r="M38" s="46">
        <f t="shared" si="4"/>
        <v>0</v>
      </c>
      <c r="N38" s="46">
        <f t="shared" si="4"/>
        <v>0</v>
      </c>
      <c r="O38" s="46">
        <f aca="true" t="shared" si="5" ref="O38:U38">SUM(O27:O37)</f>
        <v>0</v>
      </c>
      <c r="P38" s="46">
        <f t="shared" si="5"/>
        <v>0</v>
      </c>
      <c r="Q38" s="46">
        <f t="shared" si="5"/>
        <v>262</v>
      </c>
      <c r="R38" s="46">
        <f t="shared" si="5"/>
        <v>132</v>
      </c>
      <c r="S38" s="46">
        <f t="shared" si="5"/>
        <v>156</v>
      </c>
      <c r="T38" s="46">
        <f t="shared" si="5"/>
        <v>147</v>
      </c>
      <c r="U38" s="46">
        <f t="shared" si="5"/>
        <v>0</v>
      </c>
      <c r="V38" s="46">
        <f aca="true" t="shared" si="6" ref="V38:AA38">SUM(V27:V37)</f>
        <v>0</v>
      </c>
      <c r="W38" s="46">
        <f t="shared" si="6"/>
        <v>0</v>
      </c>
      <c r="X38" s="46">
        <f t="shared" si="6"/>
        <v>0</v>
      </c>
      <c r="Y38" s="46">
        <f t="shared" si="6"/>
        <v>0</v>
      </c>
      <c r="Z38" s="46">
        <f t="shared" si="6"/>
        <v>0</v>
      </c>
      <c r="AA38" s="46">
        <f t="shared" si="6"/>
        <v>0</v>
      </c>
      <c r="AB38" s="46">
        <f>SUM(AB27:AB37)</f>
        <v>0</v>
      </c>
      <c r="AC38" s="46">
        <f>SUM(AC27:AC37)</f>
        <v>0</v>
      </c>
      <c r="AD38" s="46">
        <f>SUM(AD27:AD37)</f>
        <v>435</v>
      </c>
      <c r="AE38" s="95"/>
    </row>
    <row r="39" spans="1:30" ht="15.75" thickBot="1">
      <c r="A39" s="54" t="s">
        <v>236</v>
      </c>
      <c r="B39" s="54" t="s">
        <v>237</v>
      </c>
      <c r="C39" s="1"/>
      <c r="D39" s="1"/>
      <c r="E39" s="110">
        <f>_xlfn.IFERROR(VLOOKUP(B39,'[3]NUM6'!$H$3:$L$128,2,FALSE),0)</f>
        <v>0</v>
      </c>
      <c r="F39" s="110">
        <f>_xlfn.IFERROR(VLOOKUP(B39,'[3]NUM6'!$H$3:$L$128,3,FALSE),0)</f>
        <v>0</v>
      </c>
      <c r="G39" s="110">
        <f>_xlfn.IFERROR(VLOOKUP(B39,'[3]NUM6'!$H$3:$L$128,4,FALSE),0)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60">
        <f>SUM(E39:P39)</f>
        <v>0</v>
      </c>
      <c r="R39" s="110">
        <f>_xlfn.IFERROR(VLOOKUP(B39,'[3]DEN6'!$H$3:$L$134,2,FALSE),0)</f>
        <v>0</v>
      </c>
      <c r="S39" s="110">
        <f>_xlfn.IFERROR(VLOOKUP(B39,'[3]DEN6'!$H$3:$L$134,3,FALSE),0)</f>
        <v>0</v>
      </c>
      <c r="T39" s="110">
        <f>_xlfn.IFERROR(VLOOKUP(B39,'[3]DEN6'!$H$3:$L$134,4,FALSE),0)</f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52">
        <f>SUM(R39:AC39)</f>
        <v>0</v>
      </c>
    </row>
    <row r="40" spans="1:30" ht="15.75" thickBot="1">
      <c r="A40" s="54" t="s">
        <v>236</v>
      </c>
      <c r="B40" s="54" t="s">
        <v>238</v>
      </c>
      <c r="C40" s="1"/>
      <c r="D40" s="1"/>
      <c r="E40" s="110">
        <f>_xlfn.IFERROR(VLOOKUP(B40,'[3]NUM6'!$H$3:$L$128,2,FALSE),0)</f>
        <v>0</v>
      </c>
      <c r="F40" s="110">
        <f>_xlfn.IFERROR(VLOOKUP(B40,'[3]NUM6'!$H$3:$L$128,3,FALSE),0)</f>
        <v>0</v>
      </c>
      <c r="G40" s="110">
        <f>_xlfn.IFERROR(VLOOKUP(B40,'[3]NUM6'!$H$3:$L$128,4,FALSE),0)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60">
        <f>SUM(E40:P40)</f>
        <v>0</v>
      </c>
      <c r="R40" s="110">
        <f>_xlfn.IFERROR(VLOOKUP(B40,'[3]DEN6'!$H$3:$L$134,2,FALSE),0)</f>
        <v>0</v>
      </c>
      <c r="S40" s="110">
        <f>_xlfn.IFERROR(VLOOKUP(B40,'[3]DEN6'!$H$3:$L$134,3,FALSE),0)</f>
        <v>0</v>
      </c>
      <c r="T40" s="110">
        <f>_xlfn.IFERROR(VLOOKUP(B40,'[3]DEN6'!$H$3:$L$134,4,FALSE),0)</f>
        <v>0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52">
        <f>SUM(R40:AC40)</f>
        <v>0</v>
      </c>
    </row>
    <row r="41" spans="1:30" ht="15.75" thickBot="1">
      <c r="A41" s="54" t="s">
        <v>236</v>
      </c>
      <c r="B41" s="54" t="s">
        <v>239</v>
      </c>
      <c r="C41" s="1"/>
      <c r="D41" s="1"/>
      <c r="E41" s="110">
        <f>_xlfn.IFERROR(VLOOKUP(B41,'[3]NUM6'!$H$3:$L$128,2,FALSE),0)</f>
        <v>0</v>
      </c>
      <c r="F41" s="110">
        <f>_xlfn.IFERROR(VLOOKUP(B41,'[3]NUM6'!$H$3:$L$128,3,FALSE),0)</f>
        <v>0</v>
      </c>
      <c r="G41" s="110">
        <f>_xlfn.IFERROR(VLOOKUP(B41,'[3]NUM6'!$H$3:$L$128,4,FALSE),0)</f>
        <v>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60">
        <f>SUM(E41:P41)</f>
        <v>0</v>
      </c>
      <c r="R41" s="110">
        <f>_xlfn.IFERROR(VLOOKUP(B41,'[3]DEN6'!$H$3:$L$134,2,FALSE),0)</f>
        <v>0</v>
      </c>
      <c r="S41" s="110">
        <f>_xlfn.IFERROR(VLOOKUP(B41,'[3]DEN6'!$H$3:$L$134,3,FALSE),0)</f>
        <v>0</v>
      </c>
      <c r="T41" s="110">
        <f>_xlfn.IFERROR(VLOOKUP(B41,'[3]DEN6'!$H$3:$L$134,4,FALSE),0)</f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52">
        <f>SUM(R41:AC41)</f>
        <v>0</v>
      </c>
    </row>
    <row r="42" spans="1:30" ht="15.75" thickBot="1">
      <c r="A42" s="54" t="s">
        <v>236</v>
      </c>
      <c r="B42" s="54" t="s">
        <v>240</v>
      </c>
      <c r="C42" s="90"/>
      <c r="D42" s="1"/>
      <c r="E42" s="110">
        <f>_xlfn.IFERROR(VLOOKUP(B42,'[3]NUM6'!$H$3:$L$128,2,FALSE),0)</f>
        <v>1</v>
      </c>
      <c r="F42" s="110">
        <f>_xlfn.IFERROR(VLOOKUP(B42,'[3]NUM6'!$H$3:$L$128,3,FALSE),0)</f>
        <v>1</v>
      </c>
      <c r="G42" s="110">
        <f>_xlfn.IFERROR(VLOOKUP(B42,'[3]NUM6'!$H$3:$L$128,4,FALSE),0)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60">
        <f>SUM(E42:P42)</f>
        <v>2</v>
      </c>
      <c r="R42" s="110">
        <f>_xlfn.IFERROR(VLOOKUP(B42,'[3]DEN6'!$H$3:$L$134,2,FALSE),0)</f>
        <v>2</v>
      </c>
      <c r="S42" s="110">
        <f>_xlfn.IFERROR(VLOOKUP(B42,'[3]DEN6'!$H$3:$L$134,3,FALSE),0)</f>
        <v>1</v>
      </c>
      <c r="T42" s="110">
        <f>_xlfn.IFERROR(VLOOKUP(B42,'[3]DEN6'!$H$3:$L$134,4,FALSE),0)</f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52">
        <f>SUM(R42:AC42)</f>
        <v>3</v>
      </c>
    </row>
    <row r="43" spans="1:30" ht="15.75" thickBot="1">
      <c r="A43" s="178" t="s">
        <v>241</v>
      </c>
      <c r="B43" s="179"/>
      <c r="C43" s="112">
        <f>+D43/'Metas Muni'!O8</f>
        <v>1.1111111111111112</v>
      </c>
      <c r="D43" s="43">
        <f>+Q43/AD43</f>
        <v>0.6666666666666666</v>
      </c>
      <c r="E43" s="63">
        <f>SUM(E39:E42)</f>
        <v>1</v>
      </c>
      <c r="F43" s="63">
        <f>SUM(F39:F42)</f>
        <v>1</v>
      </c>
      <c r="G43" s="63">
        <f>SUM(G39:G42)</f>
        <v>0</v>
      </c>
      <c r="H43" s="63">
        <f>SUM(H39:H42)</f>
        <v>0</v>
      </c>
      <c r="I43" s="63">
        <f aca="true" t="shared" si="7" ref="I43:N43">SUM(I39:I42)</f>
        <v>0</v>
      </c>
      <c r="J43" s="63">
        <f t="shared" si="7"/>
        <v>0</v>
      </c>
      <c r="K43" s="63">
        <f t="shared" si="7"/>
        <v>0</v>
      </c>
      <c r="L43" s="63">
        <f t="shared" si="7"/>
        <v>0</v>
      </c>
      <c r="M43" s="63">
        <f t="shared" si="7"/>
        <v>0</v>
      </c>
      <c r="N43" s="63">
        <f t="shared" si="7"/>
        <v>0</v>
      </c>
      <c r="O43" s="63">
        <f aca="true" t="shared" si="8" ref="O43:U43">SUM(O39:O42)</f>
        <v>0</v>
      </c>
      <c r="P43" s="63">
        <f>SUM(P39:P42)</f>
        <v>0</v>
      </c>
      <c r="Q43" s="63">
        <f t="shared" si="8"/>
        <v>2</v>
      </c>
      <c r="R43" s="62">
        <f t="shared" si="8"/>
        <v>2</v>
      </c>
      <c r="S43" s="63">
        <f t="shared" si="8"/>
        <v>1</v>
      </c>
      <c r="T43" s="63">
        <f t="shared" si="8"/>
        <v>0</v>
      </c>
      <c r="U43" s="63">
        <f t="shared" si="8"/>
        <v>0</v>
      </c>
      <c r="V43" s="63">
        <f aca="true" t="shared" si="9" ref="V43:AA43">SUM(V39:V42)</f>
        <v>0</v>
      </c>
      <c r="W43" s="63">
        <f t="shared" si="9"/>
        <v>0</v>
      </c>
      <c r="X43" s="63">
        <f t="shared" si="9"/>
        <v>0</v>
      </c>
      <c r="Y43" s="63">
        <f t="shared" si="9"/>
        <v>0</v>
      </c>
      <c r="Z43" s="63">
        <f t="shared" si="9"/>
        <v>0</v>
      </c>
      <c r="AA43" s="63">
        <f t="shared" si="9"/>
        <v>0</v>
      </c>
      <c r="AB43" s="63">
        <f>SUM(AB39:AB42)</f>
        <v>0</v>
      </c>
      <c r="AC43" s="63">
        <f>SUM(AC39:AC42)</f>
        <v>0</v>
      </c>
      <c r="AD43" s="63">
        <f>SUM(AD39:AD42)</f>
        <v>3</v>
      </c>
    </row>
    <row r="44" spans="1:30" ht="15.75" thickBot="1">
      <c r="A44" s="54" t="s">
        <v>242</v>
      </c>
      <c r="B44" s="54" t="s">
        <v>243</v>
      </c>
      <c r="C44" s="1"/>
      <c r="D44" s="1"/>
      <c r="E44" s="110">
        <f>_xlfn.IFERROR(VLOOKUP(B44,'[3]NUM6'!$H$3:$L$128,2,FALSE),0)</f>
        <v>0</v>
      </c>
      <c r="F44" s="110">
        <f>_xlfn.IFERROR(VLOOKUP(B44,'[3]NUM6'!$H$3:$L$128,3,FALSE),0)</f>
        <v>0</v>
      </c>
      <c r="G44" s="110">
        <f>_xlfn.IFERROR(VLOOKUP(B44,'[3]NUM6'!$H$3:$L$128,4,FALSE),0)</f>
        <v>1</v>
      </c>
      <c r="H44" s="110"/>
      <c r="I44" s="110"/>
      <c r="J44" s="110"/>
      <c r="K44" s="110"/>
      <c r="L44" s="110"/>
      <c r="M44" s="110"/>
      <c r="N44" s="110"/>
      <c r="O44" s="110"/>
      <c r="P44" s="110"/>
      <c r="Q44" s="60">
        <f>SUM(E44:P44)</f>
        <v>1</v>
      </c>
      <c r="R44" s="110">
        <f>_xlfn.IFERROR(VLOOKUP(B44,'[3]DEN6'!$H$3:$L$134,2,FALSE),0)</f>
        <v>0</v>
      </c>
      <c r="S44" s="110">
        <f>_xlfn.IFERROR(VLOOKUP(B44,'[3]DEN6'!$H$3:$L$134,3,FALSE),0)</f>
        <v>0</v>
      </c>
      <c r="T44" s="110">
        <f>_xlfn.IFERROR(VLOOKUP(B44,'[3]DEN6'!$H$3:$L$134,4,FALSE),0)</f>
        <v>1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60">
        <f>SUM(R44:AC44)</f>
        <v>1</v>
      </c>
    </row>
    <row r="45" spans="1:30" ht="15.75" thickBot="1">
      <c r="A45" s="54" t="s">
        <v>242</v>
      </c>
      <c r="B45" s="54" t="s">
        <v>244</v>
      </c>
      <c r="C45" s="1"/>
      <c r="D45" s="1"/>
      <c r="E45" s="110">
        <f>_xlfn.IFERROR(VLOOKUP(B45,'[3]NUM6'!$H$3:$L$128,2,FALSE),0)</f>
        <v>0</v>
      </c>
      <c r="F45" s="110">
        <f>_xlfn.IFERROR(VLOOKUP(B45,'[3]NUM6'!$H$3:$L$128,3,FALSE),0)</f>
        <v>1</v>
      </c>
      <c r="G45" s="110">
        <f>_xlfn.IFERROR(VLOOKUP(B45,'[3]NUM6'!$H$3:$L$128,4,FALSE),0)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60">
        <f>SUM(E45:P45)</f>
        <v>1</v>
      </c>
      <c r="R45" s="110">
        <f>_xlfn.IFERROR(VLOOKUP(B45,'[3]DEN6'!$H$3:$L$134,2,FALSE),0)</f>
        <v>1</v>
      </c>
      <c r="S45" s="110">
        <f>_xlfn.IFERROR(VLOOKUP(B45,'[3]DEN6'!$H$3:$L$134,3,FALSE),0)</f>
        <v>1</v>
      </c>
      <c r="T45" s="110">
        <f>_xlfn.IFERROR(VLOOKUP(B45,'[3]DEN6'!$H$3:$L$134,4,FALSE),0)</f>
        <v>0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60">
        <f>SUM(R45:AC45)</f>
        <v>2</v>
      </c>
    </row>
    <row r="46" spans="1:30" ht="15.75" thickBot="1">
      <c r="A46" s="54" t="s">
        <v>242</v>
      </c>
      <c r="B46" s="54" t="s">
        <v>245</v>
      </c>
      <c r="C46" s="1"/>
      <c r="D46" s="1"/>
      <c r="E46" s="110">
        <f>_xlfn.IFERROR(VLOOKUP(B46,'[3]NUM6'!$H$3:$L$128,2,FALSE),0)</f>
        <v>0</v>
      </c>
      <c r="F46" s="110">
        <f>_xlfn.IFERROR(VLOOKUP(B46,'[3]NUM6'!$H$3:$L$128,3,FALSE),0)</f>
        <v>0</v>
      </c>
      <c r="G46" s="110">
        <f>_xlfn.IFERROR(VLOOKUP(B46,'[3]NUM6'!$H$3:$L$128,4,FALSE),0)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60">
        <f>SUM(E46:P46)</f>
        <v>0</v>
      </c>
      <c r="R46" s="110">
        <f>_xlfn.IFERROR(VLOOKUP(B46,'[3]DEN6'!$H$3:$L$134,2,FALSE),0)</f>
        <v>0</v>
      </c>
      <c r="S46" s="110">
        <f>_xlfn.IFERROR(VLOOKUP(B46,'[3]DEN6'!$H$3:$L$134,3,FALSE),0)</f>
        <v>0</v>
      </c>
      <c r="T46" s="110">
        <f>_xlfn.IFERROR(VLOOKUP(B46,'[3]DEN6'!$H$3:$L$134,4,FALSE),0)</f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60">
        <f>SUM(R46:AC46)</f>
        <v>0</v>
      </c>
    </row>
    <row r="47" spans="1:30" ht="15.75" thickBot="1">
      <c r="A47" s="54" t="s">
        <v>242</v>
      </c>
      <c r="B47" s="54" t="s">
        <v>246</v>
      </c>
      <c r="C47" s="91"/>
      <c r="D47" s="1"/>
      <c r="E47" s="110">
        <f>_xlfn.IFERROR(VLOOKUP(B47,'[3]NUM6'!$H$3:$L$128,2,FALSE),0)</f>
        <v>0</v>
      </c>
      <c r="F47" s="110">
        <f>_xlfn.IFERROR(VLOOKUP(B47,'[3]NUM6'!$H$3:$L$128,3,FALSE),0)</f>
        <v>0</v>
      </c>
      <c r="G47" s="110">
        <f>_xlfn.IFERROR(VLOOKUP(B47,'[3]NUM6'!$H$3:$L$128,4,FALSE),0)</f>
        <v>2</v>
      </c>
      <c r="H47" s="110"/>
      <c r="I47" s="110"/>
      <c r="J47" s="110"/>
      <c r="K47" s="110"/>
      <c r="L47" s="110"/>
      <c r="M47" s="110"/>
      <c r="N47" s="110"/>
      <c r="O47" s="110"/>
      <c r="P47" s="110"/>
      <c r="Q47" s="60">
        <f>SUM(E47:P47)</f>
        <v>2</v>
      </c>
      <c r="R47" s="110">
        <f>_xlfn.IFERROR(VLOOKUP(B47,'[3]DEN6'!$H$3:$L$134,2,FALSE),0)</f>
        <v>0</v>
      </c>
      <c r="S47" s="110">
        <f>_xlfn.IFERROR(VLOOKUP(B47,'[3]DEN6'!$H$3:$L$134,3,FALSE),0)</f>
        <v>0</v>
      </c>
      <c r="T47" s="110">
        <f>_xlfn.IFERROR(VLOOKUP(B47,'[3]DEN6'!$H$3:$L$134,4,FALSE),0)</f>
        <v>2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60">
        <f>SUM(R47:AC47)</f>
        <v>2</v>
      </c>
    </row>
    <row r="48" spans="1:31" ht="15.75" thickBot="1">
      <c r="A48" s="178" t="s">
        <v>247</v>
      </c>
      <c r="B48" s="179"/>
      <c r="C48" s="112">
        <f>+D48/'Metas Muni'!O9</f>
        <v>1.3114754098360657</v>
      </c>
      <c r="D48" s="43">
        <f>+Q48/AD48</f>
        <v>0.8</v>
      </c>
      <c r="E48" s="63">
        <f>SUM(E44:E47)</f>
        <v>0</v>
      </c>
      <c r="F48" s="63">
        <f>SUM(F44:F47)</f>
        <v>1</v>
      </c>
      <c r="G48" s="63">
        <f>SUM(G44:G47)</f>
        <v>3</v>
      </c>
      <c r="H48" s="63">
        <f>SUM(H44:H47)</f>
        <v>0</v>
      </c>
      <c r="I48" s="63">
        <f aca="true" t="shared" si="10" ref="I48:N48">SUM(I44:I47)</f>
        <v>0</v>
      </c>
      <c r="J48" s="63">
        <f t="shared" si="10"/>
        <v>0</v>
      </c>
      <c r="K48" s="63">
        <f t="shared" si="10"/>
        <v>0</v>
      </c>
      <c r="L48" s="63">
        <f t="shared" si="10"/>
        <v>0</v>
      </c>
      <c r="M48" s="63">
        <f t="shared" si="10"/>
        <v>0</v>
      </c>
      <c r="N48" s="63">
        <f t="shared" si="10"/>
        <v>0</v>
      </c>
      <c r="O48" s="63">
        <f aca="true" t="shared" si="11" ref="O48:U48">SUM(O44:O47)</f>
        <v>0</v>
      </c>
      <c r="P48" s="63">
        <f>SUM(P44:P47)</f>
        <v>0</v>
      </c>
      <c r="Q48" s="63">
        <f t="shared" si="11"/>
        <v>4</v>
      </c>
      <c r="R48" s="63">
        <f t="shared" si="11"/>
        <v>1</v>
      </c>
      <c r="S48" s="63">
        <f t="shared" si="11"/>
        <v>1</v>
      </c>
      <c r="T48" s="63">
        <f t="shared" si="11"/>
        <v>3</v>
      </c>
      <c r="U48" s="63">
        <f t="shared" si="11"/>
        <v>0</v>
      </c>
      <c r="V48" s="63">
        <f aca="true" t="shared" si="12" ref="V48:AA48">SUM(V44:V47)</f>
        <v>0</v>
      </c>
      <c r="W48" s="63">
        <f t="shared" si="12"/>
        <v>0</v>
      </c>
      <c r="X48" s="63">
        <f t="shared" si="12"/>
        <v>0</v>
      </c>
      <c r="Y48" s="63">
        <f t="shared" si="12"/>
        <v>0</v>
      </c>
      <c r="Z48" s="63">
        <f t="shared" si="12"/>
        <v>0</v>
      </c>
      <c r="AA48" s="63">
        <f t="shared" si="12"/>
        <v>0</v>
      </c>
      <c r="AB48" s="63">
        <f>SUM(AB44:AB47)</f>
        <v>0</v>
      </c>
      <c r="AC48" s="63">
        <f>SUM(AC44:AC47)</f>
        <v>0</v>
      </c>
      <c r="AD48" s="63">
        <f>SUM(AD44:AD47)</f>
        <v>5</v>
      </c>
      <c r="AE48" s="95"/>
    </row>
    <row r="49" spans="1:30" ht="15.75" thickBot="1">
      <c r="A49" s="54" t="s">
        <v>54</v>
      </c>
      <c r="B49" s="54" t="s">
        <v>44</v>
      </c>
      <c r="C49" s="1"/>
      <c r="D49" s="1"/>
      <c r="E49" s="110">
        <f>_xlfn.IFERROR(VLOOKUP(B49,'[3]NUM6'!$H$3:$L$128,2,FALSE),0)</f>
        <v>0</v>
      </c>
      <c r="F49" s="110">
        <f>_xlfn.IFERROR(VLOOKUP(B49,'[3]NUM6'!$H$3:$L$128,3,FALSE),0)</f>
        <v>1</v>
      </c>
      <c r="G49" s="110">
        <f>_xlfn.IFERROR(VLOOKUP(B49,'[3]NUM6'!$H$3:$L$128,4,FALSE),0)</f>
        <v>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52">
        <f aca="true" t="shared" si="13" ref="Q49:Q101">SUM(E49:P49)</f>
        <v>1</v>
      </c>
      <c r="R49" s="110">
        <f>_xlfn.IFERROR(VLOOKUP(B49,'[3]DEN6'!$H$3:$L$134,2,FALSE),0)</f>
        <v>0</v>
      </c>
      <c r="S49" s="110">
        <f>_xlfn.IFERROR(VLOOKUP(B49,'[3]DEN6'!$H$3:$L$134,3,FALSE),0)</f>
        <v>1</v>
      </c>
      <c r="T49" s="110">
        <f>_xlfn.IFERROR(VLOOKUP(B49,'[3]DEN6'!$H$3:$L$134,4,FALSE),0)</f>
        <v>0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52">
        <f t="shared" si="1"/>
        <v>1</v>
      </c>
    </row>
    <row r="50" spans="1:30" ht="15.75" thickBot="1">
      <c r="A50" s="54" t="s">
        <v>54</v>
      </c>
      <c r="B50" s="54" t="s">
        <v>45</v>
      </c>
      <c r="C50" s="1"/>
      <c r="D50" s="1"/>
      <c r="E50" s="110">
        <f>_xlfn.IFERROR(VLOOKUP(B50,'[3]NUM6'!$H$3:$L$128,2,FALSE),0)</f>
        <v>0</v>
      </c>
      <c r="F50" s="110">
        <f>_xlfn.IFERROR(VLOOKUP(B50,'[3]NUM6'!$H$3:$L$128,3,FALSE),0)</f>
        <v>0</v>
      </c>
      <c r="G50" s="110">
        <f>_xlfn.IFERROR(VLOOKUP(B50,'[3]NUM6'!$H$3:$L$128,4,FALSE),0)</f>
        <v>1</v>
      </c>
      <c r="H50" s="110"/>
      <c r="I50" s="110"/>
      <c r="J50" s="110"/>
      <c r="K50" s="110"/>
      <c r="L50" s="110"/>
      <c r="M50" s="110"/>
      <c r="N50" s="110"/>
      <c r="O50" s="110"/>
      <c r="P50" s="110"/>
      <c r="Q50" s="52">
        <f t="shared" si="13"/>
        <v>1</v>
      </c>
      <c r="R50" s="110">
        <f>_xlfn.IFERROR(VLOOKUP(B50,'[3]DEN6'!$H$3:$L$134,2,FALSE),0)</f>
        <v>0</v>
      </c>
      <c r="S50" s="110">
        <f>_xlfn.IFERROR(VLOOKUP(B50,'[3]DEN6'!$H$3:$L$134,3,FALSE),0)</f>
        <v>0</v>
      </c>
      <c r="T50" s="110">
        <f>_xlfn.IFERROR(VLOOKUP(B50,'[3]DEN6'!$H$3:$L$134,4,FALSE),0)</f>
        <v>2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52">
        <f t="shared" si="1"/>
        <v>2</v>
      </c>
    </row>
    <row r="51" spans="1:30" ht="15.75" thickBot="1">
      <c r="A51" s="54" t="s">
        <v>54</v>
      </c>
      <c r="B51" s="54" t="s">
        <v>46</v>
      </c>
      <c r="C51" s="1"/>
      <c r="D51" s="1"/>
      <c r="E51" s="110">
        <f>_xlfn.IFERROR(VLOOKUP(B51,'[3]NUM6'!$H$3:$L$128,2,FALSE),0)</f>
        <v>3</v>
      </c>
      <c r="F51" s="110">
        <f>_xlfn.IFERROR(VLOOKUP(B51,'[3]NUM6'!$H$3:$L$128,3,FALSE),0)</f>
        <v>0</v>
      </c>
      <c r="G51" s="110">
        <f>_xlfn.IFERROR(VLOOKUP(B51,'[3]NUM6'!$H$3:$L$128,4,FALSE),0)</f>
        <v>1</v>
      </c>
      <c r="H51" s="110"/>
      <c r="I51" s="110"/>
      <c r="J51" s="110"/>
      <c r="K51" s="110"/>
      <c r="L51" s="110"/>
      <c r="M51" s="110"/>
      <c r="N51" s="110"/>
      <c r="O51" s="110"/>
      <c r="P51" s="110"/>
      <c r="Q51" s="52">
        <f t="shared" si="13"/>
        <v>4</v>
      </c>
      <c r="R51" s="110">
        <f>_xlfn.IFERROR(VLOOKUP(B51,'[3]DEN6'!$H$3:$L$134,2,FALSE),0)</f>
        <v>3</v>
      </c>
      <c r="S51" s="110">
        <f>_xlfn.IFERROR(VLOOKUP(B51,'[3]DEN6'!$H$3:$L$134,3,FALSE),0)</f>
        <v>0</v>
      </c>
      <c r="T51" s="110">
        <f>_xlfn.IFERROR(VLOOKUP(B51,'[3]DEN6'!$H$3:$L$134,4,FALSE),0)</f>
        <v>1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52">
        <f t="shared" si="1"/>
        <v>4</v>
      </c>
    </row>
    <row r="52" spans="1:30" ht="15.75" thickBot="1">
      <c r="A52" s="54" t="s">
        <v>54</v>
      </c>
      <c r="B52" s="54" t="s">
        <v>47</v>
      </c>
      <c r="C52" s="1"/>
      <c r="D52" s="1"/>
      <c r="E52" s="110">
        <f>_xlfn.IFERROR(VLOOKUP(B52,'[3]NUM6'!$H$3:$L$128,2,FALSE),0)</f>
        <v>1</v>
      </c>
      <c r="F52" s="110">
        <f>_xlfn.IFERROR(VLOOKUP(B52,'[3]NUM6'!$H$3:$L$128,3,FALSE),0)</f>
        <v>0</v>
      </c>
      <c r="G52" s="110">
        <f>_xlfn.IFERROR(VLOOKUP(B52,'[3]NUM6'!$H$3:$L$128,4,FALSE),0)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52">
        <f t="shared" si="13"/>
        <v>1</v>
      </c>
      <c r="R52" s="110">
        <f>_xlfn.IFERROR(VLOOKUP(B52,'[3]DEN6'!$H$3:$L$134,2,FALSE),0)</f>
        <v>1</v>
      </c>
      <c r="S52" s="110">
        <f>_xlfn.IFERROR(VLOOKUP(B52,'[3]DEN6'!$H$3:$L$134,3,FALSE),0)</f>
        <v>0</v>
      </c>
      <c r="T52" s="110">
        <f>_xlfn.IFERROR(VLOOKUP(B52,'[3]DEN6'!$H$3:$L$134,4,FALSE),0)</f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52">
        <f t="shared" si="1"/>
        <v>1</v>
      </c>
    </row>
    <row r="53" spans="1:30" ht="15.75" thickBot="1">
      <c r="A53" s="54" t="s">
        <v>54</v>
      </c>
      <c r="B53" s="54" t="s">
        <v>48</v>
      </c>
      <c r="C53" s="1"/>
      <c r="D53" s="1"/>
      <c r="E53" s="110">
        <f>_xlfn.IFERROR(VLOOKUP(B53,'[3]NUM6'!$H$3:$L$128,2,FALSE),0)</f>
        <v>0</v>
      </c>
      <c r="F53" s="110">
        <f>_xlfn.IFERROR(VLOOKUP(B53,'[3]NUM6'!$H$3:$L$128,3,FALSE),0)</f>
        <v>0</v>
      </c>
      <c r="G53" s="110">
        <f>_xlfn.IFERROR(VLOOKUP(B53,'[3]NUM6'!$H$3:$L$128,4,FALSE),0)</f>
        <v>1</v>
      </c>
      <c r="H53" s="110"/>
      <c r="I53" s="110"/>
      <c r="J53" s="110"/>
      <c r="K53" s="110"/>
      <c r="L53" s="110"/>
      <c r="M53" s="110"/>
      <c r="N53" s="110"/>
      <c r="O53" s="110"/>
      <c r="P53" s="110"/>
      <c r="Q53" s="52">
        <f t="shared" si="13"/>
        <v>1</v>
      </c>
      <c r="R53" s="110">
        <f>_xlfn.IFERROR(VLOOKUP(B53,'[3]DEN6'!$H$3:$L$134,2,FALSE),0)</f>
        <v>0</v>
      </c>
      <c r="S53" s="110">
        <f>_xlfn.IFERROR(VLOOKUP(B53,'[3]DEN6'!$H$3:$L$134,3,FALSE),0)</f>
        <v>0</v>
      </c>
      <c r="T53" s="110">
        <f>_xlfn.IFERROR(VLOOKUP(B53,'[3]DEN6'!$H$3:$L$134,4,FALSE),0)</f>
        <v>2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52">
        <f t="shared" si="1"/>
        <v>2</v>
      </c>
    </row>
    <row r="54" spans="1:30" ht="15.75" thickBot="1">
      <c r="A54" s="54" t="s">
        <v>54</v>
      </c>
      <c r="B54" s="54" t="s">
        <v>49</v>
      </c>
      <c r="C54" s="1"/>
      <c r="D54" s="1"/>
      <c r="E54" s="110">
        <f>_xlfn.IFERROR(VLOOKUP(B54,'[3]NUM6'!$H$3:$L$128,2,FALSE),0)</f>
        <v>2</v>
      </c>
      <c r="F54" s="110">
        <f>_xlfn.IFERROR(VLOOKUP(B54,'[3]NUM6'!$H$3:$L$128,3,FALSE),0)</f>
        <v>2</v>
      </c>
      <c r="G54" s="110">
        <f>_xlfn.IFERROR(VLOOKUP(B54,'[3]NUM6'!$H$3:$L$128,4,FALSE),0)</f>
        <v>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52">
        <f t="shared" si="13"/>
        <v>4</v>
      </c>
      <c r="R54" s="110">
        <f>_xlfn.IFERROR(VLOOKUP(B54,'[3]DEN6'!$H$3:$L$134,2,FALSE),0)</f>
        <v>2</v>
      </c>
      <c r="S54" s="110">
        <f>_xlfn.IFERROR(VLOOKUP(B54,'[3]DEN6'!$H$3:$L$134,3,FALSE),0)</f>
        <v>2</v>
      </c>
      <c r="T54" s="110">
        <f>_xlfn.IFERROR(VLOOKUP(B54,'[3]DEN6'!$H$3:$L$134,4,FALSE),0)</f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52">
        <f t="shared" si="1"/>
        <v>4</v>
      </c>
    </row>
    <row r="55" spans="1:30" ht="15.75" thickBot="1">
      <c r="A55" s="54" t="s">
        <v>54</v>
      </c>
      <c r="B55" s="54" t="s">
        <v>50</v>
      </c>
      <c r="C55" s="1"/>
      <c r="D55" s="1"/>
      <c r="E55" s="110">
        <f>_xlfn.IFERROR(VLOOKUP(B55,'[3]NUM6'!$H$3:$L$128,2,FALSE),0)</f>
        <v>0</v>
      </c>
      <c r="F55" s="110">
        <f>_xlfn.IFERROR(VLOOKUP(B55,'[3]NUM6'!$H$3:$L$128,3,FALSE),0)</f>
        <v>1</v>
      </c>
      <c r="G55" s="110">
        <f>_xlfn.IFERROR(VLOOKUP(B55,'[3]NUM6'!$H$3:$L$128,4,FALSE),0)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52">
        <f t="shared" si="13"/>
        <v>1</v>
      </c>
      <c r="R55" s="110">
        <f>_xlfn.IFERROR(VLOOKUP(B55,'[3]DEN6'!$H$3:$L$134,2,FALSE),0)</f>
        <v>0</v>
      </c>
      <c r="S55" s="110">
        <f>_xlfn.IFERROR(VLOOKUP(B55,'[3]DEN6'!$H$3:$L$134,3,FALSE),0)</f>
        <v>1</v>
      </c>
      <c r="T55" s="110">
        <f>_xlfn.IFERROR(VLOOKUP(B55,'[3]DEN6'!$H$3:$L$134,4,FALSE),0)</f>
        <v>0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52">
        <f t="shared" si="1"/>
        <v>1</v>
      </c>
    </row>
    <row r="56" spans="1:30" ht="15.75" thickBot="1">
      <c r="A56" s="54" t="s">
        <v>54</v>
      </c>
      <c r="B56" s="54" t="s">
        <v>51</v>
      </c>
      <c r="C56" s="1"/>
      <c r="D56" s="1"/>
      <c r="E56" s="110">
        <f>_xlfn.IFERROR(VLOOKUP(B56,'[3]NUM6'!$H$3:$L$128,2,FALSE),0)</f>
        <v>0</v>
      </c>
      <c r="F56" s="110">
        <f>_xlfn.IFERROR(VLOOKUP(B56,'[3]NUM6'!$H$3:$L$128,3,FALSE),0)</f>
        <v>1</v>
      </c>
      <c r="G56" s="110">
        <f>_xlfn.IFERROR(VLOOKUP(B56,'[3]NUM6'!$H$3:$L$128,4,FALSE),0)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52">
        <f t="shared" si="13"/>
        <v>1</v>
      </c>
      <c r="R56" s="110">
        <f>_xlfn.IFERROR(VLOOKUP(B56,'[3]DEN6'!$H$3:$L$134,2,FALSE),0)</f>
        <v>0</v>
      </c>
      <c r="S56" s="110">
        <f>_xlfn.IFERROR(VLOOKUP(B56,'[3]DEN6'!$H$3:$L$134,3,FALSE),0)</f>
        <v>1</v>
      </c>
      <c r="T56" s="110">
        <f>_xlfn.IFERROR(VLOOKUP(B56,'[3]DEN6'!$H$3:$L$134,4,FALSE),0)</f>
        <v>0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52">
        <f t="shared" si="1"/>
        <v>1</v>
      </c>
    </row>
    <row r="57" spans="1:30" ht="15.75" thickBot="1">
      <c r="A57" s="54" t="s">
        <v>54</v>
      </c>
      <c r="B57" s="54" t="s">
        <v>52</v>
      </c>
      <c r="C57" s="1"/>
      <c r="D57" s="1"/>
      <c r="E57" s="110">
        <f>_xlfn.IFERROR(VLOOKUP(B57,'[3]NUM6'!$H$3:$L$128,2,FALSE),0)</f>
        <v>1</v>
      </c>
      <c r="F57" s="110">
        <f>_xlfn.IFERROR(VLOOKUP(B57,'[3]NUM6'!$H$3:$L$128,3,FALSE),0)</f>
        <v>2</v>
      </c>
      <c r="G57" s="110">
        <f>_xlfn.IFERROR(VLOOKUP(B57,'[3]NUM6'!$H$3:$L$128,4,FALSE),0)</f>
        <v>3</v>
      </c>
      <c r="H57" s="110"/>
      <c r="I57" s="110"/>
      <c r="J57" s="110"/>
      <c r="K57" s="110"/>
      <c r="L57" s="110"/>
      <c r="M57" s="110"/>
      <c r="N57" s="110"/>
      <c r="O57" s="110"/>
      <c r="P57" s="110"/>
      <c r="Q57" s="52">
        <f t="shared" si="13"/>
        <v>6</v>
      </c>
      <c r="R57" s="110">
        <f>_xlfn.IFERROR(VLOOKUP(B57,'[3]DEN6'!$H$3:$L$134,2,FALSE),0)</f>
        <v>2</v>
      </c>
      <c r="S57" s="110">
        <f>_xlfn.IFERROR(VLOOKUP(B57,'[3]DEN6'!$H$3:$L$134,3,FALSE),0)</f>
        <v>2</v>
      </c>
      <c r="T57" s="110">
        <f>_xlfn.IFERROR(VLOOKUP(B57,'[3]DEN6'!$H$3:$L$134,4,FALSE),0)</f>
        <v>4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52">
        <f t="shared" si="1"/>
        <v>8</v>
      </c>
    </row>
    <row r="58" spans="1:30" ht="15.75" thickBot="1">
      <c r="A58" s="54" t="s">
        <v>54</v>
      </c>
      <c r="B58" s="54" t="s">
        <v>53</v>
      </c>
      <c r="C58" s="1"/>
      <c r="D58" s="1"/>
      <c r="E58" s="110">
        <f>_xlfn.IFERROR(VLOOKUP(B58,'[3]NUM6'!$H$3:$L$128,2,FALSE),0)</f>
        <v>0</v>
      </c>
      <c r="F58" s="110">
        <f>_xlfn.IFERROR(VLOOKUP(B58,'[3]NUM6'!$H$3:$L$128,3,FALSE),0)</f>
        <v>0</v>
      </c>
      <c r="G58" s="110">
        <f>_xlfn.IFERROR(VLOOKUP(B58,'[3]NUM6'!$H$3:$L$128,4,FALSE),0)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52">
        <f t="shared" si="13"/>
        <v>0</v>
      </c>
      <c r="R58" s="110">
        <f>_xlfn.IFERROR(VLOOKUP(B58,'[3]DEN6'!$H$3:$L$134,2,FALSE),0)</f>
        <v>0</v>
      </c>
      <c r="S58" s="110">
        <f>_xlfn.IFERROR(VLOOKUP(B58,'[3]DEN6'!$H$3:$L$134,3,FALSE),0)</f>
        <v>0</v>
      </c>
      <c r="T58" s="110">
        <f>_xlfn.IFERROR(VLOOKUP(B58,'[3]DEN6'!$H$3:$L$134,4,FALSE),0)</f>
        <v>0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52">
        <f t="shared" si="1"/>
        <v>0</v>
      </c>
    </row>
    <row r="59" spans="1:31" ht="15.75" thickBot="1">
      <c r="A59" s="173" t="s">
        <v>156</v>
      </c>
      <c r="B59" s="174"/>
      <c r="C59" s="112">
        <f>+D59/'Metas Muni'!O10</f>
        <v>1.0683760683760684</v>
      </c>
      <c r="D59" s="43">
        <f>+Q59/AD59</f>
        <v>0.8333333333333334</v>
      </c>
      <c r="E59" s="49">
        <f>SUM(E49:E58)</f>
        <v>7</v>
      </c>
      <c r="F59" s="49">
        <f>SUM(F49:F58)</f>
        <v>7</v>
      </c>
      <c r="G59" s="49">
        <f>SUM(G49:G58)</f>
        <v>6</v>
      </c>
      <c r="H59" s="49">
        <f>SUM(H49:H58)</f>
        <v>0</v>
      </c>
      <c r="I59" s="49">
        <f aca="true" t="shared" si="14" ref="I59:N59">SUM(I49:I58)</f>
        <v>0</v>
      </c>
      <c r="J59" s="49">
        <f t="shared" si="14"/>
        <v>0</v>
      </c>
      <c r="K59" s="49">
        <f t="shared" si="14"/>
        <v>0</v>
      </c>
      <c r="L59" s="49">
        <f t="shared" si="14"/>
        <v>0</v>
      </c>
      <c r="M59" s="49">
        <f t="shared" si="14"/>
        <v>0</v>
      </c>
      <c r="N59" s="49">
        <f t="shared" si="14"/>
        <v>0</v>
      </c>
      <c r="O59" s="49">
        <f aca="true" t="shared" si="15" ref="O59:U59">SUM(O49:O58)</f>
        <v>0</v>
      </c>
      <c r="P59" s="49">
        <f>SUM(P49:P58)</f>
        <v>0</v>
      </c>
      <c r="Q59" s="49">
        <f t="shared" si="15"/>
        <v>20</v>
      </c>
      <c r="R59" s="49">
        <f t="shared" si="15"/>
        <v>8</v>
      </c>
      <c r="S59" s="49">
        <f t="shared" si="15"/>
        <v>7</v>
      </c>
      <c r="T59" s="49">
        <f t="shared" si="15"/>
        <v>9</v>
      </c>
      <c r="U59" s="49">
        <f t="shared" si="15"/>
        <v>0</v>
      </c>
      <c r="V59" s="49">
        <f aca="true" t="shared" si="16" ref="V59:AA59">SUM(V49:V58)</f>
        <v>0</v>
      </c>
      <c r="W59" s="49">
        <f t="shared" si="16"/>
        <v>0</v>
      </c>
      <c r="X59" s="49">
        <f t="shared" si="16"/>
        <v>0</v>
      </c>
      <c r="Y59" s="49">
        <f t="shared" si="16"/>
        <v>0</v>
      </c>
      <c r="Z59" s="49">
        <f t="shared" si="16"/>
        <v>0</v>
      </c>
      <c r="AA59" s="49">
        <f t="shared" si="16"/>
        <v>0</v>
      </c>
      <c r="AB59" s="49">
        <f>SUM(AB49:AB58)</f>
        <v>0</v>
      </c>
      <c r="AC59" s="49">
        <f>SUM(AC49:AC58)</f>
        <v>0</v>
      </c>
      <c r="AD59" s="49">
        <f>SUM(AD49:AD58)</f>
        <v>24</v>
      </c>
      <c r="AE59" s="95"/>
    </row>
    <row r="60" spans="1:30" ht="15.75" thickBot="1">
      <c r="A60" s="54" t="s">
        <v>68</v>
      </c>
      <c r="B60" s="54" t="s">
        <v>55</v>
      </c>
      <c r="C60" s="1"/>
      <c r="D60" s="1"/>
      <c r="E60" s="110">
        <f>_xlfn.IFERROR(VLOOKUP(B60,'[3]NUM6'!$H$3:$L$128,2,FALSE),0)</f>
        <v>4</v>
      </c>
      <c r="F60" s="110">
        <f>_xlfn.IFERROR(VLOOKUP(B60,'[3]NUM6'!$H$3:$L$128,3,FALSE),0)</f>
        <v>3</v>
      </c>
      <c r="G60" s="110">
        <f>_xlfn.IFERROR(VLOOKUP(B60,'[3]NUM6'!$H$3:$L$128,4,FALSE),0)</f>
        <v>8</v>
      </c>
      <c r="H60" s="110"/>
      <c r="I60" s="110"/>
      <c r="J60" s="110"/>
      <c r="K60" s="110"/>
      <c r="L60" s="110"/>
      <c r="M60" s="110"/>
      <c r="N60" s="110"/>
      <c r="O60" s="110"/>
      <c r="P60" s="110"/>
      <c r="Q60" s="52">
        <f t="shared" si="13"/>
        <v>15</v>
      </c>
      <c r="R60" s="110">
        <f>_xlfn.IFERROR(VLOOKUP(B60,'[3]DEN6'!$H$3:$L$134,2,FALSE),0)</f>
        <v>6</v>
      </c>
      <c r="S60" s="110">
        <f>_xlfn.IFERROR(VLOOKUP(B60,'[3]DEN6'!$H$3:$L$134,3,FALSE),0)</f>
        <v>4</v>
      </c>
      <c r="T60" s="110">
        <f>_xlfn.IFERROR(VLOOKUP(B60,'[3]DEN6'!$H$3:$L$134,4,FALSE),0)</f>
        <v>10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52">
        <f t="shared" si="1"/>
        <v>20</v>
      </c>
    </row>
    <row r="61" spans="1:30" ht="15.75" thickBot="1">
      <c r="A61" s="54" t="s">
        <v>68</v>
      </c>
      <c r="B61" s="54" t="s">
        <v>56</v>
      </c>
      <c r="C61" s="1"/>
      <c r="D61" s="1"/>
      <c r="E61" s="110">
        <f>_xlfn.IFERROR(VLOOKUP(B61,'[3]NUM6'!$H$3:$L$128,2,FALSE),0)</f>
        <v>0</v>
      </c>
      <c r="F61" s="110">
        <f>_xlfn.IFERROR(VLOOKUP(B61,'[3]NUM6'!$H$3:$L$128,3,FALSE),0)</f>
        <v>1</v>
      </c>
      <c r="G61" s="110">
        <f>_xlfn.IFERROR(VLOOKUP(B61,'[3]NUM6'!$H$3:$L$128,4,FALSE),0)</f>
        <v>2</v>
      </c>
      <c r="H61" s="110"/>
      <c r="I61" s="110"/>
      <c r="J61" s="110"/>
      <c r="K61" s="110"/>
      <c r="L61" s="110"/>
      <c r="M61" s="110"/>
      <c r="N61" s="110"/>
      <c r="O61" s="110"/>
      <c r="P61" s="110"/>
      <c r="Q61" s="52">
        <f t="shared" si="13"/>
        <v>3</v>
      </c>
      <c r="R61" s="110">
        <f>_xlfn.IFERROR(VLOOKUP(B61,'[3]DEN6'!$H$3:$L$134,2,FALSE),0)</f>
        <v>0</v>
      </c>
      <c r="S61" s="110">
        <f>_xlfn.IFERROR(VLOOKUP(B61,'[3]DEN6'!$H$3:$L$134,3,FALSE),0)</f>
        <v>1</v>
      </c>
      <c r="T61" s="110">
        <f>_xlfn.IFERROR(VLOOKUP(B61,'[3]DEN6'!$H$3:$L$134,4,FALSE),0)</f>
        <v>2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52">
        <f t="shared" si="1"/>
        <v>3</v>
      </c>
    </row>
    <row r="62" spans="1:30" ht="15.75" thickBot="1">
      <c r="A62" s="54" t="s">
        <v>68</v>
      </c>
      <c r="B62" s="54" t="s">
        <v>57</v>
      </c>
      <c r="C62" s="1"/>
      <c r="D62" s="1"/>
      <c r="E62" s="110">
        <f>_xlfn.IFERROR(VLOOKUP(B62,'[3]NUM6'!$H$3:$L$128,2,FALSE),0)</f>
        <v>0</v>
      </c>
      <c r="F62" s="110">
        <f>_xlfn.IFERROR(VLOOKUP(B62,'[3]NUM6'!$H$3:$L$128,3,FALSE),0)</f>
        <v>0</v>
      </c>
      <c r="G62" s="110">
        <f>_xlfn.IFERROR(VLOOKUP(B62,'[3]NUM6'!$H$3:$L$128,4,FALSE),0)</f>
        <v>0</v>
      </c>
      <c r="H62" s="110"/>
      <c r="I62" s="110"/>
      <c r="J62" s="110"/>
      <c r="K62" s="110"/>
      <c r="L62" s="110"/>
      <c r="M62" s="110"/>
      <c r="N62" s="110"/>
      <c r="O62" s="110"/>
      <c r="P62" s="110"/>
      <c r="Q62" s="52">
        <f t="shared" si="13"/>
        <v>0</v>
      </c>
      <c r="R62" s="110">
        <f>_xlfn.IFERROR(VLOOKUP(B62,'[3]DEN6'!$H$3:$L$134,2,FALSE),0)</f>
        <v>0</v>
      </c>
      <c r="S62" s="110">
        <f>_xlfn.IFERROR(VLOOKUP(B62,'[3]DEN6'!$H$3:$L$134,3,FALSE),0)</f>
        <v>0</v>
      </c>
      <c r="T62" s="110">
        <f>_xlfn.IFERROR(VLOOKUP(B62,'[3]DEN6'!$H$3:$L$134,4,FALSE),0)</f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52">
        <f t="shared" si="1"/>
        <v>0</v>
      </c>
    </row>
    <row r="63" spans="1:30" ht="15.75" thickBot="1">
      <c r="A63" s="54" t="s">
        <v>68</v>
      </c>
      <c r="B63" s="54" t="s">
        <v>58</v>
      </c>
      <c r="C63" s="1"/>
      <c r="D63" s="1"/>
      <c r="E63" s="110">
        <f>_xlfn.IFERROR(VLOOKUP(B63,'[3]NUM6'!$H$3:$L$128,2,FALSE),0)</f>
        <v>0</v>
      </c>
      <c r="F63" s="110">
        <f>_xlfn.IFERROR(VLOOKUP(B63,'[3]NUM6'!$H$3:$L$128,3,FALSE),0)</f>
        <v>0</v>
      </c>
      <c r="G63" s="110">
        <f>_xlfn.IFERROR(VLOOKUP(B63,'[3]NUM6'!$H$3:$L$128,4,FALSE),0)</f>
        <v>1</v>
      </c>
      <c r="H63" s="110"/>
      <c r="I63" s="110"/>
      <c r="J63" s="110"/>
      <c r="K63" s="110"/>
      <c r="L63" s="110"/>
      <c r="M63" s="110"/>
      <c r="N63" s="110"/>
      <c r="O63" s="110"/>
      <c r="P63" s="110"/>
      <c r="Q63" s="52">
        <f t="shared" si="13"/>
        <v>1</v>
      </c>
      <c r="R63" s="110">
        <f>_xlfn.IFERROR(VLOOKUP(B63,'[3]DEN6'!$H$3:$L$134,2,FALSE),0)</f>
        <v>0</v>
      </c>
      <c r="S63" s="110">
        <f>_xlfn.IFERROR(VLOOKUP(B63,'[3]DEN6'!$H$3:$L$134,3,FALSE),0)</f>
        <v>1</v>
      </c>
      <c r="T63" s="110">
        <f>_xlfn.IFERROR(VLOOKUP(B63,'[3]DEN6'!$H$3:$L$134,4,FALSE),0)</f>
        <v>1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52">
        <f t="shared" si="1"/>
        <v>2</v>
      </c>
    </row>
    <row r="64" spans="1:30" ht="15.75" thickBot="1">
      <c r="A64" s="54" t="s">
        <v>68</v>
      </c>
      <c r="B64" s="54" t="s">
        <v>59</v>
      </c>
      <c r="C64" s="1"/>
      <c r="D64" s="1"/>
      <c r="E64" s="110">
        <f>_xlfn.IFERROR(VLOOKUP(B64,'[3]NUM6'!$H$3:$L$128,2,FALSE),0)</f>
        <v>0</v>
      </c>
      <c r="F64" s="110">
        <f>_xlfn.IFERROR(VLOOKUP(B64,'[3]NUM6'!$H$3:$L$128,3,FALSE),0)</f>
        <v>0</v>
      </c>
      <c r="G64" s="110">
        <f>_xlfn.IFERROR(VLOOKUP(B64,'[3]NUM6'!$H$3:$L$128,4,FALSE),0)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52">
        <f t="shared" si="13"/>
        <v>0</v>
      </c>
      <c r="R64" s="110">
        <f>_xlfn.IFERROR(VLOOKUP(B64,'[3]DEN6'!$H$3:$L$134,2,FALSE),0)</f>
        <v>0</v>
      </c>
      <c r="S64" s="110">
        <f>_xlfn.IFERROR(VLOOKUP(B64,'[3]DEN6'!$H$3:$L$134,3,FALSE),0)</f>
        <v>0</v>
      </c>
      <c r="T64" s="110">
        <f>_xlfn.IFERROR(VLOOKUP(B64,'[3]DEN6'!$H$3:$L$134,4,FALSE),0)</f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52">
        <f t="shared" si="1"/>
        <v>0</v>
      </c>
    </row>
    <row r="65" spans="1:30" ht="15.75" thickBot="1">
      <c r="A65" s="54" t="s">
        <v>68</v>
      </c>
      <c r="B65" s="54" t="s">
        <v>60</v>
      </c>
      <c r="C65" s="1"/>
      <c r="D65" s="1"/>
      <c r="E65" s="110">
        <f>_xlfn.IFERROR(VLOOKUP(B65,'[3]NUM6'!$H$3:$L$128,2,FALSE),0)</f>
        <v>2</v>
      </c>
      <c r="F65" s="110">
        <f>_xlfn.IFERROR(VLOOKUP(B65,'[3]NUM6'!$H$3:$L$128,3,FALSE),0)</f>
        <v>0</v>
      </c>
      <c r="G65" s="110">
        <f>_xlfn.IFERROR(VLOOKUP(B65,'[3]NUM6'!$H$3:$L$128,4,FALSE),0)</f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52">
        <f t="shared" si="13"/>
        <v>2</v>
      </c>
      <c r="R65" s="110">
        <f>_xlfn.IFERROR(VLOOKUP(B65,'[3]DEN6'!$H$3:$L$134,2,FALSE),0)</f>
        <v>2</v>
      </c>
      <c r="S65" s="110">
        <f>_xlfn.IFERROR(VLOOKUP(B65,'[3]DEN6'!$H$3:$L$134,3,FALSE),0)</f>
        <v>0</v>
      </c>
      <c r="T65" s="110">
        <f>_xlfn.IFERROR(VLOOKUP(B65,'[3]DEN6'!$H$3:$L$134,4,FALSE),0)</f>
        <v>0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52">
        <f t="shared" si="1"/>
        <v>2</v>
      </c>
    </row>
    <row r="66" spans="1:30" ht="15.75" thickBot="1">
      <c r="A66" s="54" t="s">
        <v>68</v>
      </c>
      <c r="B66" s="54" t="s">
        <v>61</v>
      </c>
      <c r="C66" s="1"/>
      <c r="D66" s="1"/>
      <c r="E66" s="110">
        <f>_xlfn.IFERROR(VLOOKUP(B66,'[3]NUM6'!$H$3:$L$128,2,FALSE),0)</f>
        <v>0</v>
      </c>
      <c r="F66" s="110">
        <f>_xlfn.IFERROR(VLOOKUP(B66,'[3]NUM6'!$H$3:$L$128,3,FALSE),0)</f>
        <v>0</v>
      </c>
      <c r="G66" s="110">
        <f>_xlfn.IFERROR(VLOOKUP(B66,'[3]NUM6'!$H$3:$L$128,4,FALSE),0)</f>
        <v>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52">
        <f t="shared" si="13"/>
        <v>1</v>
      </c>
      <c r="R66" s="110">
        <f>_xlfn.IFERROR(VLOOKUP(B66,'[3]DEN6'!$H$3:$L$134,2,FALSE),0)</f>
        <v>0</v>
      </c>
      <c r="S66" s="110">
        <f>_xlfn.IFERROR(VLOOKUP(B66,'[3]DEN6'!$H$3:$L$134,3,FALSE),0)</f>
        <v>0</v>
      </c>
      <c r="T66" s="110">
        <f>_xlfn.IFERROR(VLOOKUP(B66,'[3]DEN6'!$H$3:$L$134,4,FALSE),0)</f>
        <v>1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52">
        <f t="shared" si="1"/>
        <v>1</v>
      </c>
    </row>
    <row r="67" spans="1:30" ht="15.75" thickBot="1">
      <c r="A67" s="54" t="s">
        <v>68</v>
      </c>
      <c r="B67" s="54" t="s">
        <v>62</v>
      </c>
      <c r="C67" s="1"/>
      <c r="D67" s="1"/>
      <c r="E67" s="110">
        <f>_xlfn.IFERROR(VLOOKUP(B67,'[3]NUM6'!$H$3:$L$128,2,FALSE),0)</f>
        <v>0</v>
      </c>
      <c r="F67" s="110">
        <f>_xlfn.IFERROR(VLOOKUP(B67,'[3]NUM6'!$H$3:$L$128,3,FALSE),0)</f>
        <v>0</v>
      </c>
      <c r="G67" s="110">
        <f>_xlfn.IFERROR(VLOOKUP(B67,'[3]NUM6'!$H$3:$L$128,4,FALSE),0)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52">
        <f t="shared" si="13"/>
        <v>0</v>
      </c>
      <c r="R67" s="110">
        <f>_xlfn.IFERROR(VLOOKUP(B67,'[3]DEN6'!$H$3:$L$134,2,FALSE),0)</f>
        <v>0</v>
      </c>
      <c r="S67" s="110">
        <f>_xlfn.IFERROR(VLOOKUP(B67,'[3]DEN6'!$H$3:$L$134,3,FALSE),0)</f>
        <v>0</v>
      </c>
      <c r="T67" s="110">
        <f>_xlfn.IFERROR(VLOOKUP(B67,'[3]DEN6'!$H$3:$L$134,4,FALSE),0)</f>
        <v>0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52">
        <f t="shared" si="1"/>
        <v>0</v>
      </c>
    </row>
    <row r="68" spans="1:30" ht="15.75" thickBot="1">
      <c r="A68" s="54" t="s">
        <v>68</v>
      </c>
      <c r="B68" s="54" t="s">
        <v>63</v>
      </c>
      <c r="C68" s="1"/>
      <c r="D68" s="1"/>
      <c r="E68" s="110">
        <f>_xlfn.IFERROR(VLOOKUP(B68,'[3]NUM6'!$H$3:$L$128,2,FALSE),0)</f>
        <v>0</v>
      </c>
      <c r="F68" s="110">
        <f>_xlfn.IFERROR(VLOOKUP(B68,'[3]NUM6'!$H$3:$L$128,3,FALSE),0)</f>
        <v>0</v>
      </c>
      <c r="G68" s="110">
        <f>_xlfn.IFERROR(VLOOKUP(B68,'[3]NUM6'!$H$3:$L$128,4,FALSE),0)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52">
        <f t="shared" si="13"/>
        <v>0</v>
      </c>
      <c r="R68" s="110">
        <f>_xlfn.IFERROR(VLOOKUP(B68,'[3]DEN6'!$H$3:$L$134,2,FALSE),0)</f>
        <v>0</v>
      </c>
      <c r="S68" s="110">
        <f>_xlfn.IFERROR(VLOOKUP(B68,'[3]DEN6'!$H$3:$L$134,3,FALSE),0)</f>
        <v>0</v>
      </c>
      <c r="T68" s="110">
        <f>_xlfn.IFERROR(VLOOKUP(B68,'[3]DEN6'!$H$3:$L$134,4,FALSE),0)</f>
        <v>0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52">
        <f t="shared" si="1"/>
        <v>0</v>
      </c>
    </row>
    <row r="69" spans="1:30" ht="15.75" thickBot="1">
      <c r="A69" s="54" t="s">
        <v>68</v>
      </c>
      <c r="B69" s="54" t="s">
        <v>64</v>
      </c>
      <c r="C69" s="1"/>
      <c r="D69" s="1"/>
      <c r="E69" s="110">
        <f>_xlfn.IFERROR(VLOOKUP(B69,'[3]NUM6'!$H$3:$L$128,2,FALSE),0)</f>
        <v>0</v>
      </c>
      <c r="F69" s="110">
        <f>_xlfn.IFERROR(VLOOKUP(B69,'[3]NUM6'!$H$3:$L$128,3,FALSE),0)</f>
        <v>0</v>
      </c>
      <c r="G69" s="110">
        <f>_xlfn.IFERROR(VLOOKUP(B69,'[3]NUM6'!$H$3:$L$128,4,FALSE),0)</f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52">
        <f t="shared" si="13"/>
        <v>0</v>
      </c>
      <c r="R69" s="110">
        <f>_xlfn.IFERROR(VLOOKUP(B69,'[3]DEN6'!$H$3:$L$134,2,FALSE),0)</f>
        <v>0</v>
      </c>
      <c r="S69" s="110">
        <f>_xlfn.IFERROR(VLOOKUP(B69,'[3]DEN6'!$H$3:$L$134,3,FALSE),0)</f>
        <v>0</v>
      </c>
      <c r="T69" s="110">
        <f>_xlfn.IFERROR(VLOOKUP(B69,'[3]DEN6'!$H$3:$L$134,4,FALSE),0)</f>
        <v>0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52">
        <f t="shared" si="1"/>
        <v>0</v>
      </c>
    </row>
    <row r="70" spans="1:30" ht="15.75" thickBot="1">
      <c r="A70" s="54" t="s">
        <v>68</v>
      </c>
      <c r="B70" s="54" t="s">
        <v>65</v>
      </c>
      <c r="C70" s="1"/>
      <c r="D70" s="1"/>
      <c r="E70" s="110">
        <f>_xlfn.IFERROR(VLOOKUP(B70,'[3]NUM6'!$H$3:$L$128,2,FALSE),0)</f>
        <v>1</v>
      </c>
      <c r="F70" s="110">
        <f>_xlfn.IFERROR(VLOOKUP(B70,'[3]NUM6'!$H$3:$L$128,3,FALSE),0)</f>
        <v>0</v>
      </c>
      <c r="G70" s="110">
        <f>_xlfn.IFERROR(VLOOKUP(B70,'[3]NUM6'!$H$3:$L$128,4,FALSE),0)</f>
        <v>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52">
        <f t="shared" si="13"/>
        <v>3</v>
      </c>
      <c r="R70" s="110">
        <f>_xlfn.IFERROR(VLOOKUP(B70,'[3]DEN6'!$H$3:$L$134,2,FALSE),0)</f>
        <v>3</v>
      </c>
      <c r="S70" s="110">
        <f>_xlfn.IFERROR(VLOOKUP(B70,'[3]DEN6'!$H$3:$L$134,3,FALSE),0)</f>
        <v>0</v>
      </c>
      <c r="T70" s="110">
        <f>_xlfn.IFERROR(VLOOKUP(B70,'[3]DEN6'!$H$3:$L$134,4,FALSE),0)</f>
        <v>2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52">
        <f t="shared" si="1"/>
        <v>5</v>
      </c>
    </row>
    <row r="71" spans="1:30" ht="15.75" thickBot="1">
      <c r="A71" s="54" t="s">
        <v>68</v>
      </c>
      <c r="B71" s="54" t="s">
        <v>66</v>
      </c>
      <c r="C71" s="1"/>
      <c r="D71" s="1"/>
      <c r="E71" s="110">
        <f>_xlfn.IFERROR(VLOOKUP(B71,'[3]NUM6'!$H$3:$L$128,2,FALSE),0)</f>
        <v>2</v>
      </c>
      <c r="F71" s="110">
        <f>_xlfn.IFERROR(VLOOKUP(B71,'[3]NUM6'!$H$3:$L$128,3,FALSE),0)</f>
        <v>0</v>
      </c>
      <c r="G71" s="110">
        <f>_xlfn.IFERROR(VLOOKUP(B71,'[3]NUM6'!$H$3:$L$128,4,FALSE),0)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52">
        <f t="shared" si="13"/>
        <v>2</v>
      </c>
      <c r="R71" s="110">
        <f>_xlfn.IFERROR(VLOOKUP(B71,'[3]DEN6'!$H$3:$L$134,2,FALSE),0)</f>
        <v>2</v>
      </c>
      <c r="S71" s="110">
        <f>_xlfn.IFERROR(VLOOKUP(B71,'[3]DEN6'!$H$3:$L$134,3,FALSE),0)</f>
        <v>0</v>
      </c>
      <c r="T71" s="110">
        <f>_xlfn.IFERROR(VLOOKUP(B71,'[3]DEN6'!$H$3:$L$134,4,FALSE),0)</f>
        <v>0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52">
        <f t="shared" si="1"/>
        <v>2</v>
      </c>
    </row>
    <row r="72" spans="1:30" ht="15.75" thickBot="1">
      <c r="A72" s="54" t="s">
        <v>68</v>
      </c>
      <c r="B72" s="54" t="s">
        <v>67</v>
      </c>
      <c r="C72" s="1"/>
      <c r="D72" s="1"/>
      <c r="E72" s="110">
        <f>_xlfn.IFERROR(VLOOKUP(B72,'[3]NUM6'!$H$3:$L$128,2,FALSE),0)</f>
        <v>0</v>
      </c>
      <c r="F72" s="110">
        <f>_xlfn.IFERROR(VLOOKUP(B72,'[3]NUM6'!$H$3:$L$128,3,FALSE),0)</f>
        <v>0</v>
      </c>
      <c r="G72" s="110">
        <f>_xlfn.IFERROR(VLOOKUP(B72,'[3]NUM6'!$H$3:$L$128,4,FALSE),0)</f>
        <v>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52">
        <f t="shared" si="13"/>
        <v>1</v>
      </c>
      <c r="R72" s="110">
        <f>_xlfn.IFERROR(VLOOKUP(B72,'[3]DEN6'!$H$3:$L$134,2,FALSE),0)</f>
        <v>0</v>
      </c>
      <c r="S72" s="110">
        <f>_xlfn.IFERROR(VLOOKUP(B72,'[3]DEN6'!$H$3:$L$134,3,FALSE),0)</f>
        <v>0</v>
      </c>
      <c r="T72" s="110">
        <f>_xlfn.IFERROR(VLOOKUP(B72,'[3]DEN6'!$H$3:$L$134,4,FALSE),0)</f>
        <v>1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52">
        <f t="shared" si="1"/>
        <v>1</v>
      </c>
    </row>
    <row r="73" spans="1:30" ht="15.75" thickBot="1">
      <c r="A73" s="54" t="s">
        <v>68</v>
      </c>
      <c r="B73" s="54" t="s">
        <v>293</v>
      </c>
      <c r="C73" s="1"/>
      <c r="D73" s="1"/>
      <c r="E73" s="110">
        <f>_xlfn.IFERROR(VLOOKUP(B73,'[3]NUM6'!$H$3:$L$128,2,FALSE),0)</f>
        <v>1</v>
      </c>
      <c r="F73" s="110">
        <f>_xlfn.IFERROR(VLOOKUP(B73,'[3]NUM6'!$H$3:$L$128,3,FALSE),0)</f>
        <v>4</v>
      </c>
      <c r="G73" s="110">
        <f>_xlfn.IFERROR(VLOOKUP(B73,'[3]NUM6'!$H$3:$L$128,4,FALSE),0)</f>
        <v>10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52">
        <f t="shared" si="13"/>
        <v>15</v>
      </c>
      <c r="R73" s="110">
        <f>_xlfn.IFERROR(VLOOKUP(B73,'[3]DEN6'!$H$3:$L$134,2,FALSE),0)</f>
        <v>15</v>
      </c>
      <c r="S73" s="110">
        <f>_xlfn.IFERROR(VLOOKUP(B73,'[3]DEN6'!$H$3:$L$134,3,FALSE),0)</f>
        <v>11</v>
      </c>
      <c r="T73" s="110">
        <f>_xlfn.IFERROR(VLOOKUP(B73,'[3]DEN6'!$H$3:$L$134,4,FALSE),0)</f>
        <v>15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52">
        <f t="shared" si="1"/>
        <v>41</v>
      </c>
    </row>
    <row r="74" spans="1:31" ht="15.75" thickBot="1">
      <c r="A74" s="173" t="s">
        <v>157</v>
      </c>
      <c r="B74" s="174"/>
      <c r="C74" s="112">
        <f>+D74/'Metas Muni'!O11</f>
        <v>0.7977736549165121</v>
      </c>
      <c r="D74" s="43">
        <f>+Q74/AD74</f>
        <v>0.5584415584415584</v>
      </c>
      <c r="E74" s="49">
        <f>SUM(E60:E73)</f>
        <v>10</v>
      </c>
      <c r="F74" s="49">
        <f aca="true" t="shared" si="17" ref="F74:P74">SUM(F60:F73)</f>
        <v>8</v>
      </c>
      <c r="G74" s="49">
        <f t="shared" si="17"/>
        <v>25</v>
      </c>
      <c r="H74" s="49">
        <f t="shared" si="17"/>
        <v>0</v>
      </c>
      <c r="I74" s="49">
        <f t="shared" si="17"/>
        <v>0</v>
      </c>
      <c r="J74" s="49">
        <f t="shared" si="17"/>
        <v>0</v>
      </c>
      <c r="K74" s="49">
        <f t="shared" si="17"/>
        <v>0</v>
      </c>
      <c r="L74" s="49">
        <f t="shared" si="17"/>
        <v>0</v>
      </c>
      <c r="M74" s="49">
        <f t="shared" si="17"/>
        <v>0</v>
      </c>
      <c r="N74" s="49">
        <f t="shared" si="17"/>
        <v>0</v>
      </c>
      <c r="O74" s="49">
        <f t="shared" si="17"/>
        <v>0</v>
      </c>
      <c r="P74" s="49">
        <f t="shared" si="17"/>
        <v>0</v>
      </c>
      <c r="Q74" s="49">
        <f>SUM(Q60:Q73)</f>
        <v>43</v>
      </c>
      <c r="R74" s="49">
        <f>SUM(R60:R73)</f>
        <v>28</v>
      </c>
      <c r="S74" s="49">
        <f aca="true" t="shared" si="18" ref="S74:AC74">SUM(S60:S73)</f>
        <v>17</v>
      </c>
      <c r="T74" s="49">
        <f t="shared" si="18"/>
        <v>32</v>
      </c>
      <c r="U74" s="49">
        <f t="shared" si="18"/>
        <v>0</v>
      </c>
      <c r="V74" s="49">
        <f t="shared" si="18"/>
        <v>0</v>
      </c>
      <c r="W74" s="49">
        <f t="shared" si="18"/>
        <v>0</v>
      </c>
      <c r="X74" s="49">
        <f t="shared" si="18"/>
        <v>0</v>
      </c>
      <c r="Y74" s="49">
        <f t="shared" si="18"/>
        <v>0</v>
      </c>
      <c r="Z74" s="49">
        <f t="shared" si="18"/>
        <v>0</v>
      </c>
      <c r="AA74" s="49">
        <f t="shared" si="18"/>
        <v>0</v>
      </c>
      <c r="AB74" s="49">
        <f t="shared" si="18"/>
        <v>0</v>
      </c>
      <c r="AC74" s="49">
        <f t="shared" si="18"/>
        <v>0</v>
      </c>
      <c r="AD74" s="49">
        <f>SUM(AD60:AD73)</f>
        <v>77</v>
      </c>
      <c r="AE74" s="95"/>
    </row>
    <row r="75" spans="1:30" ht="15.75" thickBot="1">
      <c r="A75" s="54" t="s">
        <v>79</v>
      </c>
      <c r="B75" s="54" t="s">
        <v>69</v>
      </c>
      <c r="C75" s="1"/>
      <c r="D75" s="1"/>
      <c r="E75" s="110">
        <f>_xlfn.IFERROR(VLOOKUP(B75,'[3]NUM6'!$H$3:$L$128,2,FALSE),0)</f>
        <v>6</v>
      </c>
      <c r="F75" s="110">
        <f>_xlfn.IFERROR(VLOOKUP(B75,'[3]NUM6'!$H$3:$L$128,3,FALSE),0)</f>
        <v>0</v>
      </c>
      <c r="G75" s="110">
        <f>_xlfn.IFERROR(VLOOKUP(B75,'[3]NUM6'!$H$3:$L$128,4,FALSE),0)</f>
        <v>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52">
        <f t="shared" si="13"/>
        <v>6</v>
      </c>
      <c r="R75" s="110">
        <f>_xlfn.IFERROR(VLOOKUP(B75,'[3]DEN6'!$H$3:$L$134,2,FALSE),0)</f>
        <v>8</v>
      </c>
      <c r="S75" s="110">
        <f>_xlfn.IFERROR(VLOOKUP(B75,'[3]DEN6'!$H$3:$L$134,3,FALSE),0)</f>
        <v>4</v>
      </c>
      <c r="T75" s="110">
        <f>_xlfn.IFERROR(VLOOKUP(B75,'[3]DEN6'!$H$3:$L$134,4,FALSE),0)</f>
        <v>5</v>
      </c>
      <c r="U75" s="110"/>
      <c r="V75" s="110"/>
      <c r="W75" s="110"/>
      <c r="X75" s="110"/>
      <c r="Y75" s="110"/>
      <c r="Z75" s="110"/>
      <c r="AA75" s="110"/>
      <c r="AB75" s="110"/>
      <c r="AC75" s="110"/>
      <c r="AD75" s="52">
        <f aca="true" t="shared" si="19" ref="AD75:AD140">SUM(R75:AC75)</f>
        <v>17</v>
      </c>
    </row>
    <row r="76" spans="1:30" ht="15.75" thickBot="1">
      <c r="A76" s="54" t="s">
        <v>79</v>
      </c>
      <c r="B76" s="54" t="s">
        <v>70</v>
      </c>
      <c r="C76" s="1"/>
      <c r="D76" s="1"/>
      <c r="E76" s="110">
        <f>_xlfn.IFERROR(VLOOKUP(B76,'[3]NUM6'!$H$3:$L$128,2,FALSE),0)</f>
        <v>0</v>
      </c>
      <c r="F76" s="110">
        <f>_xlfn.IFERROR(VLOOKUP(B76,'[3]NUM6'!$H$3:$L$128,3,FALSE),0)</f>
        <v>0</v>
      </c>
      <c r="G76" s="110">
        <f>_xlfn.IFERROR(VLOOKUP(B76,'[3]NUM6'!$H$3:$L$128,4,FALSE),0)</f>
        <v>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52">
        <f t="shared" si="13"/>
        <v>0</v>
      </c>
      <c r="R76" s="110">
        <f>_xlfn.IFERROR(VLOOKUP(B76,'[3]DEN6'!$H$3:$L$134,2,FALSE),0)</f>
        <v>0</v>
      </c>
      <c r="S76" s="110">
        <f>_xlfn.IFERROR(VLOOKUP(B76,'[3]DEN6'!$H$3:$L$134,3,FALSE),0)</f>
        <v>0</v>
      </c>
      <c r="T76" s="110">
        <f>_xlfn.IFERROR(VLOOKUP(B76,'[3]DEN6'!$H$3:$L$134,4,FALSE),0)</f>
        <v>0</v>
      </c>
      <c r="U76" s="110"/>
      <c r="V76" s="110"/>
      <c r="W76" s="110"/>
      <c r="X76" s="110"/>
      <c r="Y76" s="110"/>
      <c r="Z76" s="110"/>
      <c r="AA76" s="110"/>
      <c r="AB76" s="110"/>
      <c r="AC76" s="110"/>
      <c r="AD76" s="52">
        <f t="shared" si="19"/>
        <v>0</v>
      </c>
    </row>
    <row r="77" spans="1:30" ht="15.75" thickBot="1">
      <c r="A77" s="54" t="s">
        <v>79</v>
      </c>
      <c r="B77" s="54" t="s">
        <v>71</v>
      </c>
      <c r="C77" s="1"/>
      <c r="D77" s="1"/>
      <c r="E77" s="110">
        <f>_xlfn.IFERROR(VLOOKUP(B77,'[3]NUM6'!$H$3:$L$128,2,FALSE),0)</f>
        <v>0</v>
      </c>
      <c r="F77" s="110">
        <f>_xlfn.IFERROR(VLOOKUP(B77,'[3]NUM6'!$H$3:$L$128,3,FALSE),0)</f>
        <v>0</v>
      </c>
      <c r="G77" s="110">
        <f>_xlfn.IFERROR(VLOOKUP(B77,'[3]NUM6'!$H$3:$L$128,4,FALSE),0)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52">
        <f t="shared" si="13"/>
        <v>0</v>
      </c>
      <c r="R77" s="110">
        <f>_xlfn.IFERROR(VLOOKUP(B77,'[3]DEN6'!$H$3:$L$134,2,FALSE),0)</f>
        <v>0</v>
      </c>
      <c r="S77" s="110">
        <f>_xlfn.IFERROR(VLOOKUP(B77,'[3]DEN6'!$H$3:$L$134,3,FALSE),0)</f>
        <v>0</v>
      </c>
      <c r="T77" s="110">
        <f>_xlfn.IFERROR(VLOOKUP(B77,'[3]DEN6'!$H$3:$L$134,4,FALSE),0)</f>
        <v>0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52">
        <f t="shared" si="19"/>
        <v>0</v>
      </c>
    </row>
    <row r="78" spans="1:30" ht="15.75" thickBot="1">
      <c r="A78" s="54" t="s">
        <v>79</v>
      </c>
      <c r="B78" s="54" t="s">
        <v>72</v>
      </c>
      <c r="C78" s="1"/>
      <c r="D78" s="1"/>
      <c r="E78" s="110">
        <f>_xlfn.IFERROR(VLOOKUP(B78,'[3]NUM6'!$H$3:$L$128,2,FALSE),0)</f>
        <v>0</v>
      </c>
      <c r="F78" s="110">
        <f>_xlfn.IFERROR(VLOOKUP(B78,'[3]NUM6'!$H$3:$L$128,3,FALSE),0)</f>
        <v>0</v>
      </c>
      <c r="G78" s="110">
        <f>_xlfn.IFERROR(VLOOKUP(B78,'[3]NUM6'!$H$3:$L$128,4,FALSE),0)</f>
        <v>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52">
        <f t="shared" si="13"/>
        <v>0</v>
      </c>
      <c r="R78" s="110">
        <f>_xlfn.IFERROR(VLOOKUP(B78,'[3]DEN6'!$H$3:$L$134,2,FALSE),0)</f>
        <v>0</v>
      </c>
      <c r="S78" s="110">
        <f>_xlfn.IFERROR(VLOOKUP(B78,'[3]DEN6'!$H$3:$L$134,3,FALSE),0)</f>
        <v>0</v>
      </c>
      <c r="T78" s="110">
        <f>_xlfn.IFERROR(VLOOKUP(B78,'[3]DEN6'!$H$3:$L$134,4,FALSE),0)</f>
        <v>0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52">
        <f t="shared" si="19"/>
        <v>0</v>
      </c>
    </row>
    <row r="79" spans="1:30" ht="15.75" thickBot="1">
      <c r="A79" s="54" t="s">
        <v>79</v>
      </c>
      <c r="B79" s="54" t="s">
        <v>73</v>
      </c>
      <c r="C79" s="1"/>
      <c r="D79" s="1"/>
      <c r="E79" s="110">
        <f>_xlfn.IFERROR(VLOOKUP(B79,'[3]NUM6'!$H$3:$L$128,2,FALSE),0)</f>
        <v>0</v>
      </c>
      <c r="F79" s="110">
        <f>_xlfn.IFERROR(VLOOKUP(B79,'[3]NUM6'!$H$3:$L$128,3,FALSE),0)</f>
        <v>0</v>
      </c>
      <c r="G79" s="110">
        <f>_xlfn.IFERROR(VLOOKUP(B79,'[3]NUM6'!$H$3:$L$128,4,FALSE),0)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52">
        <f t="shared" si="13"/>
        <v>0</v>
      </c>
      <c r="R79" s="110">
        <f>_xlfn.IFERROR(VLOOKUP(B79,'[3]DEN6'!$H$3:$L$134,2,FALSE),0)</f>
        <v>0</v>
      </c>
      <c r="S79" s="110">
        <f>_xlfn.IFERROR(VLOOKUP(B79,'[3]DEN6'!$H$3:$L$134,3,FALSE),0)</f>
        <v>0</v>
      </c>
      <c r="T79" s="110">
        <f>_xlfn.IFERROR(VLOOKUP(B79,'[3]DEN6'!$H$3:$L$134,4,FALSE),0)</f>
        <v>0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52">
        <f t="shared" si="19"/>
        <v>0</v>
      </c>
    </row>
    <row r="80" spans="1:30" ht="15.75" thickBot="1">
      <c r="A80" s="54" t="s">
        <v>79</v>
      </c>
      <c r="B80" s="54" t="s">
        <v>74</v>
      </c>
      <c r="C80" s="1"/>
      <c r="D80" s="1"/>
      <c r="E80" s="110">
        <f>_xlfn.IFERROR(VLOOKUP(B80,'[3]NUM6'!$H$3:$L$128,2,FALSE),0)</f>
        <v>0</v>
      </c>
      <c r="F80" s="110">
        <f>_xlfn.IFERROR(VLOOKUP(B80,'[3]NUM6'!$H$3:$L$128,3,FALSE),0)</f>
        <v>0</v>
      </c>
      <c r="G80" s="110">
        <f>_xlfn.IFERROR(VLOOKUP(B80,'[3]NUM6'!$H$3:$L$128,4,FALSE),0)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52">
        <f t="shared" si="13"/>
        <v>0</v>
      </c>
      <c r="R80" s="110">
        <f>_xlfn.IFERROR(VLOOKUP(B80,'[3]DEN6'!$H$3:$L$134,2,FALSE),0)</f>
        <v>0</v>
      </c>
      <c r="S80" s="110">
        <f>_xlfn.IFERROR(VLOOKUP(B80,'[3]DEN6'!$H$3:$L$134,3,FALSE),0)</f>
        <v>0</v>
      </c>
      <c r="T80" s="110">
        <f>_xlfn.IFERROR(VLOOKUP(B80,'[3]DEN6'!$H$3:$L$134,4,FALSE),0)</f>
        <v>1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52">
        <f t="shared" si="19"/>
        <v>1</v>
      </c>
    </row>
    <row r="81" spans="1:30" ht="15.75" thickBot="1">
      <c r="A81" s="54" t="s">
        <v>79</v>
      </c>
      <c r="B81" s="54" t="s">
        <v>75</v>
      </c>
      <c r="C81" s="1"/>
      <c r="D81" s="1"/>
      <c r="E81" s="110">
        <f>_xlfn.IFERROR(VLOOKUP(B81,'[3]NUM6'!$H$3:$L$128,2,FALSE),0)</f>
        <v>0</v>
      </c>
      <c r="F81" s="110">
        <f>_xlfn.IFERROR(VLOOKUP(B81,'[3]NUM6'!$H$3:$L$128,3,FALSE),0)</f>
        <v>0</v>
      </c>
      <c r="G81" s="110">
        <f>_xlfn.IFERROR(VLOOKUP(B81,'[3]NUM6'!$H$3:$L$128,4,FALSE),0)</f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52">
        <f t="shared" si="13"/>
        <v>0</v>
      </c>
      <c r="R81" s="110">
        <f>_xlfn.IFERROR(VLOOKUP(B81,'[3]DEN6'!$H$3:$L$134,2,FALSE),0)</f>
        <v>0</v>
      </c>
      <c r="S81" s="110">
        <f>_xlfn.IFERROR(VLOOKUP(B81,'[3]DEN6'!$H$3:$L$134,3,FALSE),0)</f>
        <v>0</v>
      </c>
      <c r="T81" s="110">
        <f>_xlfn.IFERROR(VLOOKUP(B81,'[3]DEN6'!$H$3:$L$134,4,FALSE),0)</f>
        <v>0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52">
        <f t="shared" si="19"/>
        <v>0</v>
      </c>
    </row>
    <row r="82" spans="1:30" ht="15.75" thickBot="1">
      <c r="A82" s="54" t="s">
        <v>79</v>
      </c>
      <c r="B82" s="54" t="s">
        <v>76</v>
      </c>
      <c r="C82" s="1"/>
      <c r="D82" s="1"/>
      <c r="E82" s="110">
        <f>_xlfn.IFERROR(VLOOKUP(B82,'[3]NUM6'!$H$3:$L$128,2,FALSE),0)</f>
        <v>0</v>
      </c>
      <c r="F82" s="110">
        <f>_xlfn.IFERROR(VLOOKUP(B82,'[3]NUM6'!$H$3:$L$128,3,FALSE),0)</f>
        <v>0</v>
      </c>
      <c r="G82" s="110">
        <f>_xlfn.IFERROR(VLOOKUP(B82,'[3]NUM6'!$H$3:$L$128,4,FALSE),0)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52">
        <f t="shared" si="13"/>
        <v>0</v>
      </c>
      <c r="R82" s="110">
        <f>_xlfn.IFERROR(VLOOKUP(B82,'[3]DEN6'!$H$3:$L$134,2,FALSE),0)</f>
        <v>0</v>
      </c>
      <c r="S82" s="110">
        <f>_xlfn.IFERROR(VLOOKUP(B82,'[3]DEN6'!$H$3:$L$134,3,FALSE),0)</f>
        <v>0</v>
      </c>
      <c r="T82" s="110">
        <f>_xlfn.IFERROR(VLOOKUP(B82,'[3]DEN6'!$H$3:$L$134,4,FALSE),0)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52">
        <f t="shared" si="19"/>
        <v>0</v>
      </c>
    </row>
    <row r="83" spans="1:30" ht="15.75" thickBot="1">
      <c r="A83" s="54" t="s">
        <v>79</v>
      </c>
      <c r="B83" s="54" t="s">
        <v>77</v>
      </c>
      <c r="C83" s="1"/>
      <c r="D83" s="1"/>
      <c r="E83" s="110">
        <f>_xlfn.IFERROR(VLOOKUP(B83,'[3]NUM6'!$H$3:$L$128,2,FALSE),0)</f>
        <v>0</v>
      </c>
      <c r="F83" s="110">
        <f>_xlfn.IFERROR(VLOOKUP(B83,'[3]NUM6'!$H$3:$L$128,3,FALSE),0)</f>
        <v>0</v>
      </c>
      <c r="G83" s="110">
        <f>_xlfn.IFERROR(VLOOKUP(B83,'[3]NUM6'!$H$3:$L$128,4,FALSE),0)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52">
        <f t="shared" si="13"/>
        <v>0</v>
      </c>
      <c r="R83" s="110">
        <f>_xlfn.IFERROR(VLOOKUP(B83,'[3]DEN6'!$H$3:$L$134,2,FALSE),0)</f>
        <v>0</v>
      </c>
      <c r="S83" s="110">
        <f>_xlfn.IFERROR(VLOOKUP(B83,'[3]DEN6'!$H$3:$L$134,3,FALSE),0)</f>
        <v>0</v>
      </c>
      <c r="T83" s="110">
        <f>_xlfn.IFERROR(VLOOKUP(B83,'[3]DEN6'!$H$3:$L$134,4,FALSE),0)</f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52">
        <f t="shared" si="19"/>
        <v>0</v>
      </c>
    </row>
    <row r="84" spans="1:30" ht="15.75" thickBot="1">
      <c r="A84" s="54" t="s">
        <v>79</v>
      </c>
      <c r="B84" s="54" t="s">
        <v>78</v>
      </c>
      <c r="C84" s="1"/>
      <c r="D84" s="1"/>
      <c r="E84" s="110">
        <f>_xlfn.IFERROR(VLOOKUP(B84,'[3]NUM6'!$H$3:$L$128,2,FALSE),0)</f>
        <v>0</v>
      </c>
      <c r="F84" s="110">
        <f>_xlfn.IFERROR(VLOOKUP(B84,'[3]NUM6'!$H$3:$L$128,3,FALSE),0)</f>
        <v>0</v>
      </c>
      <c r="G84" s="110">
        <f>_xlfn.IFERROR(VLOOKUP(B84,'[3]NUM6'!$H$3:$L$128,4,FALSE),0)</f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52">
        <f t="shared" si="13"/>
        <v>0</v>
      </c>
      <c r="R84" s="110">
        <f>_xlfn.IFERROR(VLOOKUP(B84,'[3]DEN6'!$H$3:$L$134,2,FALSE),0)</f>
        <v>0</v>
      </c>
      <c r="S84" s="110">
        <f>_xlfn.IFERROR(VLOOKUP(B84,'[3]DEN6'!$H$3:$L$134,3,FALSE),0)</f>
        <v>0</v>
      </c>
      <c r="T84" s="110">
        <f>_xlfn.IFERROR(VLOOKUP(B84,'[3]DEN6'!$H$3:$L$134,4,FALSE),0)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52">
        <f t="shared" si="19"/>
        <v>0</v>
      </c>
    </row>
    <row r="85" spans="1:31" ht="15.75" thickBot="1">
      <c r="A85" s="173" t="s">
        <v>17</v>
      </c>
      <c r="B85" s="174"/>
      <c r="C85" s="112">
        <f>+D85/'Metas Muni'!O12</f>
        <v>0.5555555555555556</v>
      </c>
      <c r="D85" s="43">
        <f>+Q85/AD85</f>
        <v>0.3333333333333333</v>
      </c>
      <c r="E85" s="49">
        <f>SUM(E75:E84)</f>
        <v>6</v>
      </c>
      <c r="F85" s="49">
        <f>SUM(F75:F84)</f>
        <v>0</v>
      </c>
      <c r="G85" s="49">
        <f>SUM(G75:G84)</f>
        <v>0</v>
      </c>
      <c r="H85" s="49">
        <f>SUM(H75:H84)</f>
        <v>0</v>
      </c>
      <c r="I85" s="49">
        <f aca="true" t="shared" si="20" ref="I85:N85">SUM(I75:I84)</f>
        <v>0</v>
      </c>
      <c r="J85" s="49">
        <f t="shared" si="20"/>
        <v>0</v>
      </c>
      <c r="K85" s="49">
        <f t="shared" si="20"/>
        <v>0</v>
      </c>
      <c r="L85" s="49">
        <f t="shared" si="20"/>
        <v>0</v>
      </c>
      <c r="M85" s="49">
        <f t="shared" si="20"/>
        <v>0</v>
      </c>
      <c r="N85" s="49">
        <f t="shared" si="20"/>
        <v>0</v>
      </c>
      <c r="O85" s="49">
        <f aca="true" t="shared" si="21" ref="O85:U85">SUM(O75:O84)</f>
        <v>0</v>
      </c>
      <c r="P85" s="49">
        <f>SUM(P75:P84)</f>
        <v>0</v>
      </c>
      <c r="Q85" s="49">
        <f t="shared" si="21"/>
        <v>6</v>
      </c>
      <c r="R85" s="49">
        <f t="shared" si="21"/>
        <v>8</v>
      </c>
      <c r="S85" s="49">
        <f t="shared" si="21"/>
        <v>4</v>
      </c>
      <c r="T85" s="49">
        <f t="shared" si="21"/>
        <v>6</v>
      </c>
      <c r="U85" s="49">
        <f t="shared" si="21"/>
        <v>0</v>
      </c>
      <c r="V85" s="49">
        <f aca="true" t="shared" si="22" ref="V85:AA85">SUM(V75:V84)</f>
        <v>0</v>
      </c>
      <c r="W85" s="49">
        <f t="shared" si="22"/>
        <v>0</v>
      </c>
      <c r="X85" s="49">
        <f t="shared" si="22"/>
        <v>0</v>
      </c>
      <c r="Y85" s="49">
        <f t="shared" si="22"/>
        <v>0</v>
      </c>
      <c r="Z85" s="49">
        <f t="shared" si="22"/>
        <v>0</v>
      </c>
      <c r="AA85" s="49">
        <f t="shared" si="22"/>
        <v>0</v>
      </c>
      <c r="AB85" s="49">
        <f>SUM(AB75:AB84)</f>
        <v>0</v>
      </c>
      <c r="AC85" s="49">
        <f>SUM(AC75:AC84)</f>
        <v>0</v>
      </c>
      <c r="AD85" s="49">
        <f>SUM(AD75:AD84)</f>
        <v>18</v>
      </c>
      <c r="AE85" s="95"/>
    </row>
    <row r="86" spans="1:30" ht="15.75" thickBot="1">
      <c r="A86" s="54" t="s">
        <v>85</v>
      </c>
      <c r="B86" s="54" t="s">
        <v>80</v>
      </c>
      <c r="C86" s="1"/>
      <c r="D86" s="1"/>
      <c r="E86" s="110">
        <f>_xlfn.IFERROR(VLOOKUP(B86,'[3]NUM6'!$H$3:$L$128,2,FALSE),0)</f>
        <v>0</v>
      </c>
      <c r="F86" s="110">
        <f>_xlfn.IFERROR(VLOOKUP(B86,'[3]NUM6'!$H$3:$L$128,3,FALSE),0)</f>
        <v>0</v>
      </c>
      <c r="G86" s="110">
        <f>_xlfn.IFERROR(VLOOKUP(B86,'[3]NUM6'!$H$3:$L$128,4,FALSE),0)</f>
        <v>4</v>
      </c>
      <c r="H86" s="110"/>
      <c r="I86" s="110"/>
      <c r="J86" s="110"/>
      <c r="K86" s="110"/>
      <c r="L86" s="110"/>
      <c r="M86" s="110"/>
      <c r="N86" s="110"/>
      <c r="O86" s="110"/>
      <c r="P86" s="110"/>
      <c r="Q86" s="52">
        <f t="shared" si="13"/>
        <v>4</v>
      </c>
      <c r="R86" s="110">
        <f>_xlfn.IFERROR(VLOOKUP(B86,'[3]DEN6'!$H$3:$L$134,2,FALSE),0)</f>
        <v>1</v>
      </c>
      <c r="S86" s="110">
        <f>_xlfn.IFERROR(VLOOKUP(B86,'[3]DEN6'!$H$3:$L$134,3,FALSE),0)</f>
        <v>1</v>
      </c>
      <c r="T86" s="110">
        <f>_xlfn.IFERROR(VLOOKUP(B86,'[3]DEN6'!$H$3:$L$134,4,FALSE),0)</f>
        <v>5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52">
        <f t="shared" si="19"/>
        <v>7</v>
      </c>
    </row>
    <row r="87" spans="1:30" ht="15.75" thickBot="1">
      <c r="A87" s="54" t="s">
        <v>85</v>
      </c>
      <c r="B87" s="54" t="s">
        <v>81</v>
      </c>
      <c r="C87" s="1"/>
      <c r="D87" s="1"/>
      <c r="E87" s="110">
        <f>_xlfn.IFERROR(VLOOKUP(B87,'[3]NUM6'!$H$3:$L$128,2,FALSE),0)</f>
        <v>0</v>
      </c>
      <c r="F87" s="110">
        <f>_xlfn.IFERROR(VLOOKUP(B87,'[3]NUM6'!$H$3:$L$128,3,FALSE),0)</f>
        <v>0</v>
      </c>
      <c r="G87" s="110">
        <f>_xlfn.IFERROR(VLOOKUP(B87,'[3]NUM6'!$H$3:$L$128,4,FALSE),0)</f>
        <v>1</v>
      </c>
      <c r="H87" s="110"/>
      <c r="I87" s="110"/>
      <c r="J87" s="110"/>
      <c r="K87" s="110"/>
      <c r="L87" s="110"/>
      <c r="M87" s="110"/>
      <c r="N87" s="110"/>
      <c r="O87" s="110"/>
      <c r="P87" s="110"/>
      <c r="Q87" s="52">
        <f t="shared" si="13"/>
        <v>1</v>
      </c>
      <c r="R87" s="110">
        <f>_xlfn.IFERROR(VLOOKUP(B87,'[3]DEN6'!$H$3:$L$134,2,FALSE),0)</f>
        <v>0</v>
      </c>
      <c r="S87" s="110">
        <f>_xlfn.IFERROR(VLOOKUP(B87,'[3]DEN6'!$H$3:$L$134,3,FALSE),0)</f>
        <v>0</v>
      </c>
      <c r="T87" s="110">
        <f>_xlfn.IFERROR(VLOOKUP(B87,'[3]DEN6'!$H$3:$L$134,4,FALSE),0)</f>
        <v>1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52">
        <f t="shared" si="19"/>
        <v>1</v>
      </c>
    </row>
    <row r="88" spans="1:30" ht="15.75" thickBot="1">
      <c r="A88" s="54" t="s">
        <v>85</v>
      </c>
      <c r="B88" s="54" t="s">
        <v>82</v>
      </c>
      <c r="C88" s="1"/>
      <c r="D88" s="1"/>
      <c r="E88" s="110">
        <f>_xlfn.IFERROR(VLOOKUP(B88,'[3]NUM6'!$H$3:$L$128,2,FALSE),0)</f>
        <v>3</v>
      </c>
      <c r="F88" s="110">
        <f>_xlfn.IFERROR(VLOOKUP(B88,'[3]NUM6'!$H$3:$L$128,3,FALSE),0)</f>
        <v>2</v>
      </c>
      <c r="G88" s="110">
        <f>_xlfn.IFERROR(VLOOKUP(B88,'[3]NUM6'!$H$3:$L$128,4,FALSE),0)</f>
        <v>2</v>
      </c>
      <c r="H88" s="110"/>
      <c r="I88" s="110"/>
      <c r="J88" s="110"/>
      <c r="K88" s="110"/>
      <c r="L88" s="110"/>
      <c r="M88" s="110"/>
      <c r="N88" s="110"/>
      <c r="O88" s="110"/>
      <c r="P88" s="110"/>
      <c r="Q88" s="52">
        <f t="shared" si="13"/>
        <v>7</v>
      </c>
      <c r="R88" s="110">
        <f>_xlfn.IFERROR(VLOOKUP(B88,'[3]DEN6'!$H$3:$L$134,2,FALSE),0)</f>
        <v>3</v>
      </c>
      <c r="S88" s="110">
        <f>_xlfn.IFERROR(VLOOKUP(B88,'[3]DEN6'!$H$3:$L$134,3,FALSE),0)</f>
        <v>4</v>
      </c>
      <c r="T88" s="110">
        <f>_xlfn.IFERROR(VLOOKUP(B88,'[3]DEN6'!$H$3:$L$134,4,FALSE),0)</f>
        <v>6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52">
        <f t="shared" si="19"/>
        <v>13</v>
      </c>
    </row>
    <row r="89" spans="1:30" ht="15.75" thickBot="1">
      <c r="A89" s="54" t="s">
        <v>85</v>
      </c>
      <c r="B89" s="54" t="s">
        <v>83</v>
      </c>
      <c r="C89" s="1"/>
      <c r="D89" s="1"/>
      <c r="E89" s="110">
        <f>_xlfn.IFERROR(VLOOKUP(B89,'[3]NUM6'!$H$3:$L$128,2,FALSE),0)</f>
        <v>0</v>
      </c>
      <c r="F89" s="110">
        <f>_xlfn.IFERROR(VLOOKUP(B89,'[3]NUM6'!$H$3:$L$128,3,FALSE),0)</f>
        <v>0</v>
      </c>
      <c r="G89" s="110">
        <f>_xlfn.IFERROR(VLOOKUP(B89,'[3]NUM6'!$H$3:$L$128,4,FALSE),0)</f>
        <v>1</v>
      </c>
      <c r="H89" s="110"/>
      <c r="I89" s="110"/>
      <c r="J89" s="110"/>
      <c r="K89" s="110"/>
      <c r="L89" s="110"/>
      <c r="M89" s="110"/>
      <c r="N89" s="110"/>
      <c r="O89" s="110"/>
      <c r="P89" s="110"/>
      <c r="Q89" s="52">
        <f t="shared" si="13"/>
        <v>1</v>
      </c>
      <c r="R89" s="110">
        <f>_xlfn.IFERROR(VLOOKUP(B89,'[3]DEN6'!$H$3:$L$134,2,FALSE),0)</f>
        <v>0</v>
      </c>
      <c r="S89" s="110">
        <f>_xlfn.IFERROR(VLOOKUP(B89,'[3]DEN6'!$H$3:$L$134,3,FALSE),0)</f>
        <v>0</v>
      </c>
      <c r="T89" s="110">
        <f>_xlfn.IFERROR(VLOOKUP(B89,'[3]DEN6'!$H$3:$L$134,4,FALSE),0)</f>
        <v>1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52">
        <f t="shared" si="19"/>
        <v>1</v>
      </c>
    </row>
    <row r="90" spans="1:30" ht="15.75" thickBot="1">
      <c r="A90" s="54" t="s">
        <v>85</v>
      </c>
      <c r="B90" s="54" t="s">
        <v>84</v>
      </c>
      <c r="C90" s="1"/>
      <c r="D90" s="1"/>
      <c r="E90" s="110">
        <f>_xlfn.IFERROR(VLOOKUP(B90,'[3]NUM6'!$H$3:$L$128,2,FALSE),0)</f>
        <v>0</v>
      </c>
      <c r="F90" s="110">
        <f>_xlfn.IFERROR(VLOOKUP(B90,'[3]NUM6'!$H$3:$L$128,3,FALSE),0)</f>
        <v>0</v>
      </c>
      <c r="G90" s="110">
        <f>_xlfn.IFERROR(VLOOKUP(B90,'[3]NUM6'!$H$3:$L$128,4,FALSE),0)</f>
        <v>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52">
        <f t="shared" si="13"/>
        <v>0</v>
      </c>
      <c r="R90" s="110">
        <f>_xlfn.IFERROR(VLOOKUP(B90,'[3]DEN6'!$H$3:$L$134,2,FALSE),0)</f>
        <v>0</v>
      </c>
      <c r="S90" s="110">
        <f>_xlfn.IFERROR(VLOOKUP(B90,'[3]DEN6'!$H$3:$L$134,3,FALSE),0)</f>
        <v>0</v>
      </c>
      <c r="T90" s="110">
        <f>_xlfn.IFERROR(VLOOKUP(B90,'[3]DEN6'!$H$3:$L$134,4,FALSE),0)</f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52">
        <f t="shared" si="19"/>
        <v>0</v>
      </c>
    </row>
    <row r="91" spans="1:31" ht="15.75" thickBot="1">
      <c r="A91" s="173" t="s">
        <v>158</v>
      </c>
      <c r="B91" s="174"/>
      <c r="C91" s="112">
        <f>+D91/'Metas Muni'!O13</f>
        <v>0.6951871657754011</v>
      </c>
      <c r="D91" s="43">
        <f>+Q91/AD91</f>
        <v>0.5909090909090909</v>
      </c>
      <c r="E91" s="49">
        <f>SUM(E86:E90)</f>
        <v>3</v>
      </c>
      <c r="F91" s="49">
        <f>SUM(F86:F90)</f>
        <v>2</v>
      </c>
      <c r="G91" s="49">
        <f>SUM(G86:G90)</f>
        <v>8</v>
      </c>
      <c r="H91" s="49">
        <f>SUM(H86:H90)</f>
        <v>0</v>
      </c>
      <c r="I91" s="49">
        <f aca="true" t="shared" si="23" ref="I91:N91">SUM(I86:I90)</f>
        <v>0</v>
      </c>
      <c r="J91" s="49">
        <f t="shared" si="23"/>
        <v>0</v>
      </c>
      <c r="K91" s="49">
        <f t="shared" si="23"/>
        <v>0</v>
      </c>
      <c r="L91" s="49">
        <f t="shared" si="23"/>
        <v>0</v>
      </c>
      <c r="M91" s="49">
        <f t="shared" si="23"/>
        <v>0</v>
      </c>
      <c r="N91" s="49">
        <f t="shared" si="23"/>
        <v>0</v>
      </c>
      <c r="O91" s="49">
        <f aca="true" t="shared" si="24" ref="O91:U91">SUM(O86:O90)</f>
        <v>0</v>
      </c>
      <c r="P91" s="49">
        <f>SUM(P86:P90)</f>
        <v>0</v>
      </c>
      <c r="Q91" s="49">
        <f t="shared" si="24"/>
        <v>13</v>
      </c>
      <c r="R91" s="49">
        <f t="shared" si="24"/>
        <v>4</v>
      </c>
      <c r="S91" s="49">
        <f t="shared" si="24"/>
        <v>5</v>
      </c>
      <c r="T91" s="49">
        <f t="shared" si="24"/>
        <v>13</v>
      </c>
      <c r="U91" s="49">
        <f t="shared" si="24"/>
        <v>0</v>
      </c>
      <c r="V91" s="49">
        <f aca="true" t="shared" si="25" ref="V91:AA91">SUM(V86:V90)</f>
        <v>0</v>
      </c>
      <c r="W91" s="49">
        <f t="shared" si="25"/>
        <v>0</v>
      </c>
      <c r="X91" s="49">
        <f t="shared" si="25"/>
        <v>0</v>
      </c>
      <c r="Y91" s="49">
        <f t="shared" si="25"/>
        <v>0</v>
      </c>
      <c r="Z91" s="49">
        <f t="shared" si="25"/>
        <v>0</v>
      </c>
      <c r="AA91" s="49">
        <f t="shared" si="25"/>
        <v>0</v>
      </c>
      <c r="AB91" s="49">
        <f>SUM(AB86:AB90)</f>
        <v>0</v>
      </c>
      <c r="AC91" s="49">
        <f>SUM(AC86:AC90)</f>
        <v>0</v>
      </c>
      <c r="AD91" s="49">
        <f>SUM(AD86:AD90)</f>
        <v>22</v>
      </c>
      <c r="AE91" s="95"/>
    </row>
    <row r="92" spans="1:30" ht="15.75" thickBot="1">
      <c r="A92" s="54" t="s">
        <v>96</v>
      </c>
      <c r="B92" s="54" t="s">
        <v>86</v>
      </c>
      <c r="C92" s="1"/>
      <c r="D92" s="1"/>
      <c r="E92" s="110">
        <f>_xlfn.IFERROR(VLOOKUP(B92,'[3]NUM6'!$H$3:$L$128,2,FALSE),0)</f>
        <v>1</v>
      </c>
      <c r="F92" s="110">
        <f>_xlfn.IFERROR(VLOOKUP(B92,'[3]NUM6'!$H$3:$L$128,3,FALSE),0)</f>
        <v>0</v>
      </c>
      <c r="G92" s="110">
        <f>_xlfn.IFERROR(VLOOKUP(B92,'[3]NUM6'!$H$3:$L$128,4,FALSE),0)</f>
        <v>3</v>
      </c>
      <c r="H92" s="110"/>
      <c r="I92" s="110"/>
      <c r="J92" s="110"/>
      <c r="K92" s="110"/>
      <c r="L92" s="110"/>
      <c r="M92" s="110"/>
      <c r="N92" s="110"/>
      <c r="O92" s="110"/>
      <c r="P92" s="110"/>
      <c r="Q92" s="52">
        <f t="shared" si="13"/>
        <v>4</v>
      </c>
      <c r="R92" s="110">
        <f>_xlfn.IFERROR(VLOOKUP(B92,'[3]DEN6'!$H$3:$L$134,2,FALSE),0)</f>
        <v>1</v>
      </c>
      <c r="S92" s="110">
        <f>_xlfn.IFERROR(VLOOKUP(B92,'[3]DEN6'!$H$3:$L$134,3,FALSE),0)</f>
        <v>0</v>
      </c>
      <c r="T92" s="110">
        <f>_xlfn.IFERROR(VLOOKUP(B92,'[3]DEN6'!$H$3:$L$134,4,FALSE),0)</f>
        <v>3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52">
        <f t="shared" si="19"/>
        <v>4</v>
      </c>
    </row>
    <row r="93" spans="1:30" ht="15.75" thickBot="1">
      <c r="A93" s="54" t="s">
        <v>96</v>
      </c>
      <c r="B93" s="54" t="s">
        <v>87</v>
      </c>
      <c r="C93" s="1"/>
      <c r="D93" s="1"/>
      <c r="E93" s="110">
        <f>_xlfn.IFERROR(VLOOKUP(B93,'[3]NUM6'!$H$3:$L$128,2,FALSE),0)</f>
        <v>0</v>
      </c>
      <c r="F93" s="110">
        <f>_xlfn.IFERROR(VLOOKUP(B93,'[3]NUM6'!$H$3:$L$128,3,FALSE),0)</f>
        <v>2</v>
      </c>
      <c r="G93" s="110">
        <f>_xlfn.IFERROR(VLOOKUP(B93,'[3]NUM6'!$H$3:$L$128,4,FALSE),0)</f>
        <v>2</v>
      </c>
      <c r="H93" s="110"/>
      <c r="I93" s="110"/>
      <c r="J93" s="110"/>
      <c r="K93" s="110"/>
      <c r="L93" s="110"/>
      <c r="M93" s="110"/>
      <c r="N93" s="110"/>
      <c r="O93" s="110"/>
      <c r="P93" s="110"/>
      <c r="Q93" s="52">
        <f t="shared" si="13"/>
        <v>4</v>
      </c>
      <c r="R93" s="110">
        <f>_xlfn.IFERROR(VLOOKUP(B93,'[3]DEN6'!$H$3:$L$134,2,FALSE),0)</f>
        <v>1</v>
      </c>
      <c r="S93" s="110">
        <f>_xlfn.IFERROR(VLOOKUP(B93,'[3]DEN6'!$H$3:$L$134,3,FALSE),0)</f>
        <v>2</v>
      </c>
      <c r="T93" s="110">
        <f>_xlfn.IFERROR(VLOOKUP(B93,'[3]DEN6'!$H$3:$L$134,4,FALSE),0)</f>
        <v>3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52">
        <f t="shared" si="19"/>
        <v>6</v>
      </c>
    </row>
    <row r="94" spans="1:30" ht="15.75" thickBot="1">
      <c r="A94" s="54" t="s">
        <v>96</v>
      </c>
      <c r="B94" s="54" t="s">
        <v>88</v>
      </c>
      <c r="C94" s="1"/>
      <c r="D94" s="1"/>
      <c r="E94" s="110">
        <f>_xlfn.IFERROR(VLOOKUP(B94,'[3]NUM6'!$H$3:$L$128,2,FALSE),0)</f>
        <v>0</v>
      </c>
      <c r="F94" s="110">
        <f>_xlfn.IFERROR(VLOOKUP(B94,'[3]NUM6'!$H$3:$L$128,3,FALSE),0)</f>
        <v>0</v>
      </c>
      <c r="G94" s="110">
        <f>_xlfn.IFERROR(VLOOKUP(B94,'[3]NUM6'!$H$3:$L$128,4,FALSE),0)</f>
        <v>0</v>
      </c>
      <c r="H94" s="110"/>
      <c r="I94" s="110"/>
      <c r="J94" s="110"/>
      <c r="K94" s="110"/>
      <c r="L94" s="110"/>
      <c r="M94" s="110"/>
      <c r="N94" s="110"/>
      <c r="O94" s="110"/>
      <c r="P94" s="110"/>
      <c r="Q94" s="52">
        <f t="shared" si="13"/>
        <v>0</v>
      </c>
      <c r="R94" s="110">
        <f>_xlfn.IFERROR(VLOOKUP(B94,'[3]DEN6'!$H$3:$L$134,2,FALSE),0)</f>
        <v>0</v>
      </c>
      <c r="S94" s="110">
        <f>_xlfn.IFERROR(VLOOKUP(B94,'[3]DEN6'!$H$3:$L$134,3,FALSE),0)</f>
        <v>0</v>
      </c>
      <c r="T94" s="110">
        <f>_xlfn.IFERROR(VLOOKUP(B94,'[3]DEN6'!$H$3:$L$134,4,FALSE),0)</f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52">
        <f t="shared" si="19"/>
        <v>0</v>
      </c>
    </row>
    <row r="95" spans="1:30" ht="15.75" thickBot="1">
      <c r="A95" s="54" t="s">
        <v>96</v>
      </c>
      <c r="B95" s="54" t="s">
        <v>89</v>
      </c>
      <c r="C95" s="1"/>
      <c r="D95" s="1"/>
      <c r="E95" s="110">
        <f>_xlfn.IFERROR(VLOOKUP(B95,'[3]NUM6'!$H$3:$L$128,2,FALSE),0)</f>
        <v>0</v>
      </c>
      <c r="F95" s="110">
        <f>_xlfn.IFERROR(VLOOKUP(B95,'[3]NUM6'!$H$3:$L$128,3,FALSE),0)</f>
        <v>1</v>
      </c>
      <c r="G95" s="110">
        <f>_xlfn.IFERROR(VLOOKUP(B95,'[3]NUM6'!$H$3:$L$128,4,FALSE),0)</f>
        <v>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52">
        <f t="shared" si="13"/>
        <v>1</v>
      </c>
      <c r="R95" s="110">
        <f>_xlfn.IFERROR(VLOOKUP(B95,'[3]DEN6'!$H$3:$L$134,2,FALSE),0)</f>
        <v>1</v>
      </c>
      <c r="S95" s="110">
        <f>_xlfn.IFERROR(VLOOKUP(B95,'[3]DEN6'!$H$3:$L$134,3,FALSE),0)</f>
        <v>1</v>
      </c>
      <c r="T95" s="110">
        <f>_xlfn.IFERROR(VLOOKUP(B95,'[3]DEN6'!$H$3:$L$134,4,FALSE),0)</f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52">
        <f t="shared" si="19"/>
        <v>2</v>
      </c>
    </row>
    <row r="96" spans="1:30" ht="15.75" thickBot="1">
      <c r="A96" s="54" t="s">
        <v>96</v>
      </c>
      <c r="B96" s="54" t="s">
        <v>90</v>
      </c>
      <c r="C96" s="1"/>
      <c r="D96" s="1"/>
      <c r="E96" s="110">
        <f>_xlfn.IFERROR(VLOOKUP(B96,'[3]NUM6'!$H$3:$L$128,2,FALSE),0)</f>
        <v>0</v>
      </c>
      <c r="F96" s="110">
        <f>_xlfn.IFERROR(VLOOKUP(B96,'[3]NUM6'!$H$3:$L$128,3,FALSE),0)</f>
        <v>1</v>
      </c>
      <c r="G96" s="110">
        <f>_xlfn.IFERROR(VLOOKUP(B96,'[3]NUM6'!$H$3:$L$128,4,FALSE),0)</f>
        <v>1</v>
      </c>
      <c r="H96" s="110"/>
      <c r="I96" s="110"/>
      <c r="J96" s="110"/>
      <c r="K96" s="110"/>
      <c r="L96" s="110"/>
      <c r="M96" s="110"/>
      <c r="N96" s="110"/>
      <c r="O96" s="110"/>
      <c r="P96" s="110"/>
      <c r="Q96" s="52">
        <f t="shared" si="13"/>
        <v>2</v>
      </c>
      <c r="R96" s="110">
        <f>_xlfn.IFERROR(VLOOKUP(B96,'[3]DEN6'!$H$3:$L$134,2,FALSE),0)</f>
        <v>2</v>
      </c>
      <c r="S96" s="110">
        <f>_xlfn.IFERROR(VLOOKUP(B96,'[3]DEN6'!$H$3:$L$134,3,FALSE),0)</f>
        <v>1</v>
      </c>
      <c r="T96" s="110">
        <f>_xlfn.IFERROR(VLOOKUP(B96,'[3]DEN6'!$H$3:$L$134,4,FALSE),0)</f>
        <v>1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52">
        <f t="shared" si="19"/>
        <v>4</v>
      </c>
    </row>
    <row r="97" spans="1:30" ht="15.75" thickBot="1">
      <c r="A97" s="54" t="s">
        <v>96</v>
      </c>
      <c r="B97" s="54" t="s">
        <v>91</v>
      </c>
      <c r="C97" s="1"/>
      <c r="D97" s="1"/>
      <c r="E97" s="110">
        <f>_xlfn.IFERROR(VLOOKUP(B97,'[3]NUM6'!$H$3:$L$128,2,FALSE),0)</f>
        <v>0</v>
      </c>
      <c r="F97" s="110">
        <f>_xlfn.IFERROR(VLOOKUP(B97,'[3]NUM6'!$H$3:$L$128,3,FALSE),0)</f>
        <v>0</v>
      </c>
      <c r="G97" s="110">
        <f>_xlfn.IFERROR(VLOOKUP(B97,'[3]NUM6'!$H$3:$L$128,4,FALSE),0)</f>
        <v>0</v>
      </c>
      <c r="H97" s="110"/>
      <c r="I97" s="110"/>
      <c r="J97" s="110"/>
      <c r="K97" s="110"/>
      <c r="L97" s="110"/>
      <c r="M97" s="110"/>
      <c r="N97" s="110"/>
      <c r="O97" s="110"/>
      <c r="P97" s="110"/>
      <c r="Q97" s="52">
        <f t="shared" si="13"/>
        <v>0</v>
      </c>
      <c r="R97" s="110">
        <f>_xlfn.IFERROR(VLOOKUP(B97,'[3]DEN6'!$H$3:$L$134,2,FALSE),0)</f>
        <v>0</v>
      </c>
      <c r="S97" s="110">
        <f>_xlfn.IFERROR(VLOOKUP(B97,'[3]DEN6'!$H$3:$L$134,3,FALSE),0)</f>
        <v>0</v>
      </c>
      <c r="T97" s="110">
        <f>_xlfn.IFERROR(VLOOKUP(B97,'[3]DEN6'!$H$3:$L$134,4,FALSE),0)</f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52">
        <f t="shared" si="19"/>
        <v>0</v>
      </c>
    </row>
    <row r="98" spans="1:30" ht="15.75" thickBot="1">
      <c r="A98" s="54" t="s">
        <v>96</v>
      </c>
      <c r="B98" s="54" t="s">
        <v>92</v>
      </c>
      <c r="C98" s="1"/>
      <c r="D98" s="1"/>
      <c r="E98" s="110">
        <f>_xlfn.IFERROR(VLOOKUP(B98,'[3]NUM6'!$H$3:$L$128,2,FALSE),0)</f>
        <v>1</v>
      </c>
      <c r="F98" s="110">
        <f>_xlfn.IFERROR(VLOOKUP(B98,'[3]NUM6'!$H$3:$L$128,3,FALSE),0)</f>
        <v>1</v>
      </c>
      <c r="G98" s="110">
        <f>_xlfn.IFERROR(VLOOKUP(B98,'[3]NUM6'!$H$3:$L$128,4,FALSE),0)</f>
        <v>4</v>
      </c>
      <c r="H98" s="110"/>
      <c r="I98" s="110"/>
      <c r="J98" s="110"/>
      <c r="K98" s="110"/>
      <c r="L98" s="110"/>
      <c r="M98" s="110"/>
      <c r="N98" s="110"/>
      <c r="O98" s="110"/>
      <c r="P98" s="110"/>
      <c r="Q98" s="52">
        <f t="shared" si="13"/>
        <v>6</v>
      </c>
      <c r="R98" s="110">
        <f>_xlfn.IFERROR(VLOOKUP(B98,'[3]DEN6'!$H$3:$L$134,2,FALSE),0)</f>
        <v>3</v>
      </c>
      <c r="S98" s="110">
        <f>_xlfn.IFERROR(VLOOKUP(B98,'[3]DEN6'!$H$3:$L$134,3,FALSE),0)</f>
        <v>1</v>
      </c>
      <c r="T98" s="110">
        <f>_xlfn.IFERROR(VLOOKUP(B98,'[3]DEN6'!$H$3:$L$134,4,FALSE),0)</f>
        <v>6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52">
        <f t="shared" si="19"/>
        <v>10</v>
      </c>
    </row>
    <row r="99" spans="1:30" ht="15.75" thickBot="1">
      <c r="A99" s="54" t="s">
        <v>96</v>
      </c>
      <c r="B99" s="54" t="s">
        <v>93</v>
      </c>
      <c r="C99" s="1"/>
      <c r="D99" s="1"/>
      <c r="E99" s="110">
        <f>_xlfn.IFERROR(VLOOKUP(B99,'[3]NUM6'!$H$3:$L$128,2,FALSE),0)</f>
        <v>2</v>
      </c>
      <c r="F99" s="110">
        <f>_xlfn.IFERROR(VLOOKUP(B99,'[3]NUM6'!$H$3:$L$128,3,FALSE),0)</f>
        <v>0</v>
      </c>
      <c r="G99" s="110">
        <f>_xlfn.IFERROR(VLOOKUP(B99,'[3]NUM6'!$H$3:$L$128,4,FALSE),0)</f>
        <v>1</v>
      </c>
      <c r="H99" s="110"/>
      <c r="I99" s="110"/>
      <c r="J99" s="110"/>
      <c r="K99" s="110"/>
      <c r="L99" s="110"/>
      <c r="M99" s="110"/>
      <c r="N99" s="110"/>
      <c r="O99" s="110"/>
      <c r="P99" s="110"/>
      <c r="Q99" s="52">
        <f t="shared" si="13"/>
        <v>3</v>
      </c>
      <c r="R99" s="110">
        <f>_xlfn.IFERROR(VLOOKUP(B99,'[3]DEN6'!$H$3:$L$134,2,FALSE),0)</f>
        <v>4</v>
      </c>
      <c r="S99" s="110">
        <f>_xlfn.IFERROR(VLOOKUP(B99,'[3]DEN6'!$H$3:$L$134,3,FALSE),0)</f>
        <v>2</v>
      </c>
      <c r="T99" s="110">
        <f>_xlfn.IFERROR(VLOOKUP(B99,'[3]DEN6'!$H$3:$L$134,4,FALSE),0)</f>
        <v>1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52">
        <f t="shared" si="19"/>
        <v>7</v>
      </c>
    </row>
    <row r="100" spans="1:30" ht="15.75" thickBot="1">
      <c r="A100" s="54" t="s">
        <v>96</v>
      </c>
      <c r="B100" s="54" t="s">
        <v>94</v>
      </c>
      <c r="C100" s="1"/>
      <c r="D100" s="1"/>
      <c r="E100" s="110">
        <f>_xlfn.IFERROR(VLOOKUP(B100,'[3]NUM6'!$H$3:$L$128,2,FALSE),0)</f>
        <v>0</v>
      </c>
      <c r="F100" s="110">
        <f>_xlfn.IFERROR(VLOOKUP(B100,'[3]NUM6'!$H$3:$L$128,3,FALSE),0)</f>
        <v>0</v>
      </c>
      <c r="G100" s="110">
        <f>_xlfn.IFERROR(VLOOKUP(B100,'[3]NUM6'!$H$3:$L$128,4,FALSE),0)</f>
        <v>0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52">
        <f t="shared" si="13"/>
        <v>0</v>
      </c>
      <c r="R100" s="110">
        <f>_xlfn.IFERROR(VLOOKUP(B100,'[3]DEN6'!$H$3:$L$134,2,FALSE),0)</f>
        <v>0</v>
      </c>
      <c r="S100" s="110">
        <f>_xlfn.IFERROR(VLOOKUP(B100,'[3]DEN6'!$H$3:$L$134,3,FALSE),0)</f>
        <v>0</v>
      </c>
      <c r="T100" s="110">
        <f>_xlfn.IFERROR(VLOOKUP(B100,'[3]DEN6'!$H$3:$L$134,4,FALSE),0)</f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52">
        <f t="shared" si="19"/>
        <v>0</v>
      </c>
    </row>
    <row r="101" spans="1:30" ht="15.75" thickBot="1">
      <c r="A101" s="54" t="s">
        <v>96</v>
      </c>
      <c r="B101" s="54" t="s">
        <v>95</v>
      </c>
      <c r="C101" s="1"/>
      <c r="D101" s="1"/>
      <c r="E101" s="110">
        <f>_xlfn.IFERROR(VLOOKUP(B101,'[3]NUM6'!$H$3:$L$128,2,FALSE),0)</f>
        <v>0</v>
      </c>
      <c r="F101" s="110">
        <f>_xlfn.IFERROR(VLOOKUP(B101,'[3]NUM6'!$H$3:$L$128,3,FALSE),0)</f>
        <v>0</v>
      </c>
      <c r="G101" s="110">
        <f>_xlfn.IFERROR(VLOOKUP(B101,'[3]NUM6'!$H$3:$L$128,4,FALSE),0)</f>
        <v>3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52">
        <f t="shared" si="13"/>
        <v>3</v>
      </c>
      <c r="R101" s="110">
        <f>_xlfn.IFERROR(VLOOKUP(B101,'[3]DEN6'!$H$3:$L$134,2,FALSE),0)</f>
        <v>0</v>
      </c>
      <c r="S101" s="110">
        <f>_xlfn.IFERROR(VLOOKUP(B101,'[3]DEN6'!$H$3:$L$134,3,FALSE),0)</f>
        <v>1</v>
      </c>
      <c r="T101" s="110">
        <f>_xlfn.IFERROR(VLOOKUP(B101,'[3]DEN6'!$H$3:$L$134,4,FALSE),0)</f>
        <v>3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52">
        <f t="shared" si="19"/>
        <v>4</v>
      </c>
    </row>
    <row r="102" spans="1:31" ht="15.75" thickBot="1">
      <c r="A102" s="173" t="s">
        <v>159</v>
      </c>
      <c r="B102" s="174"/>
      <c r="C102" s="112">
        <f>+D102/'Metas Muni'!O14</f>
        <v>0.8515364679748242</v>
      </c>
      <c r="D102" s="43">
        <f>+Q102/AD102</f>
        <v>0.6216216216216216</v>
      </c>
      <c r="E102" s="49">
        <f>SUM(E92:E101)</f>
        <v>4</v>
      </c>
      <c r="F102" s="49">
        <f>SUM(F92:F101)</f>
        <v>5</v>
      </c>
      <c r="G102" s="49">
        <f>SUM(G92:G101)</f>
        <v>14</v>
      </c>
      <c r="H102" s="49">
        <f>SUM(H92:H101)</f>
        <v>0</v>
      </c>
      <c r="I102" s="49">
        <f aca="true" t="shared" si="26" ref="I102:N102">SUM(I92:I101)</f>
        <v>0</v>
      </c>
      <c r="J102" s="49">
        <f t="shared" si="26"/>
        <v>0</v>
      </c>
      <c r="K102" s="49">
        <f t="shared" si="26"/>
        <v>0</v>
      </c>
      <c r="L102" s="49">
        <f t="shared" si="26"/>
        <v>0</v>
      </c>
      <c r="M102" s="49">
        <f t="shared" si="26"/>
        <v>0</v>
      </c>
      <c r="N102" s="49">
        <f t="shared" si="26"/>
        <v>0</v>
      </c>
      <c r="O102" s="49">
        <f aca="true" t="shared" si="27" ref="O102:U102">SUM(O92:O101)</f>
        <v>0</v>
      </c>
      <c r="P102" s="49">
        <f>SUM(P92:P101)</f>
        <v>0</v>
      </c>
      <c r="Q102" s="49">
        <f t="shared" si="27"/>
        <v>23</v>
      </c>
      <c r="R102" s="49">
        <f t="shared" si="27"/>
        <v>12</v>
      </c>
      <c r="S102" s="49">
        <f t="shared" si="27"/>
        <v>8</v>
      </c>
      <c r="T102" s="49">
        <f t="shared" si="27"/>
        <v>17</v>
      </c>
      <c r="U102" s="49">
        <f t="shared" si="27"/>
        <v>0</v>
      </c>
      <c r="V102" s="49">
        <f aca="true" t="shared" si="28" ref="V102:AA102">SUM(V92:V101)</f>
        <v>0</v>
      </c>
      <c r="W102" s="49">
        <f t="shared" si="28"/>
        <v>0</v>
      </c>
      <c r="X102" s="49">
        <f t="shared" si="28"/>
        <v>0</v>
      </c>
      <c r="Y102" s="49">
        <f t="shared" si="28"/>
        <v>0</v>
      </c>
      <c r="Z102" s="49">
        <f t="shared" si="28"/>
        <v>0</v>
      </c>
      <c r="AA102" s="49">
        <f t="shared" si="28"/>
        <v>0</v>
      </c>
      <c r="AB102" s="49">
        <f>SUM(AB92:AB101)</f>
        <v>0</v>
      </c>
      <c r="AC102" s="49">
        <f>SUM(AC92:AC101)</f>
        <v>0</v>
      </c>
      <c r="AD102" s="49">
        <f>SUM(AD92:AD101)</f>
        <v>37</v>
      </c>
      <c r="AE102" s="95"/>
    </row>
    <row r="103" spans="1:30" ht="15.75" thickBot="1">
      <c r="A103" s="54" t="s">
        <v>113</v>
      </c>
      <c r="B103" s="54" t="s">
        <v>97</v>
      </c>
      <c r="C103" s="1"/>
      <c r="D103" s="1"/>
      <c r="E103" s="110">
        <f>_xlfn.IFERROR(VLOOKUP(B103,'[3]NUM6'!$H$3:$L$128,2,FALSE),0)</f>
        <v>5</v>
      </c>
      <c r="F103" s="110">
        <f>_xlfn.IFERROR(VLOOKUP(B103,'[3]NUM6'!$H$3:$L$128,3,FALSE),0)</f>
        <v>1</v>
      </c>
      <c r="G103" s="110">
        <f>_xlfn.IFERROR(VLOOKUP(B103,'[3]NUM6'!$H$3:$L$128,4,FALSE),0)</f>
        <v>4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52">
        <f aca="true" t="shared" si="29" ref="Q103:Q120">SUM(E103:P103)</f>
        <v>10</v>
      </c>
      <c r="R103" s="110">
        <f>_xlfn.IFERROR(VLOOKUP(B103,'[3]DEN6'!$H$3:$L$134,2,FALSE),0)</f>
        <v>5</v>
      </c>
      <c r="S103" s="110">
        <f>_xlfn.IFERROR(VLOOKUP(B103,'[3]DEN6'!$H$3:$L$134,3,FALSE),0)</f>
        <v>1</v>
      </c>
      <c r="T103" s="110">
        <f>_xlfn.IFERROR(VLOOKUP(B103,'[3]DEN6'!$H$3:$L$134,4,FALSE),0)</f>
        <v>5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52">
        <f t="shared" si="19"/>
        <v>11</v>
      </c>
    </row>
    <row r="104" spans="1:30" ht="15.75" thickBot="1">
      <c r="A104" s="54" t="s">
        <v>113</v>
      </c>
      <c r="B104" s="54" t="s">
        <v>98</v>
      </c>
      <c r="C104" s="1"/>
      <c r="D104" s="1"/>
      <c r="E104" s="110">
        <f>_xlfn.IFERROR(VLOOKUP(B104,'[3]NUM6'!$H$3:$L$128,2,FALSE),0)</f>
        <v>10</v>
      </c>
      <c r="F104" s="110">
        <f>_xlfn.IFERROR(VLOOKUP(B104,'[3]NUM6'!$H$3:$L$128,3,FALSE),0)</f>
        <v>9</v>
      </c>
      <c r="G104" s="110">
        <f>_xlfn.IFERROR(VLOOKUP(B104,'[3]NUM6'!$H$3:$L$128,4,FALSE),0)</f>
        <v>12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52">
        <f t="shared" si="29"/>
        <v>31</v>
      </c>
      <c r="R104" s="110">
        <f>_xlfn.IFERROR(VLOOKUP(B104,'[3]DEN6'!$H$3:$L$134,2,FALSE),0)</f>
        <v>22</v>
      </c>
      <c r="S104" s="110">
        <f>_xlfn.IFERROR(VLOOKUP(B104,'[3]DEN6'!$H$3:$L$134,3,FALSE),0)</f>
        <v>17</v>
      </c>
      <c r="T104" s="110">
        <f>_xlfn.IFERROR(VLOOKUP(B104,'[3]DEN6'!$H$3:$L$134,4,FALSE),0)</f>
        <v>20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52">
        <f t="shared" si="19"/>
        <v>59</v>
      </c>
    </row>
    <row r="105" spans="1:30" ht="15.75" thickBot="1">
      <c r="A105" s="54" t="s">
        <v>113</v>
      </c>
      <c r="B105" s="54" t="s">
        <v>99</v>
      </c>
      <c r="C105" s="1"/>
      <c r="D105" s="1"/>
      <c r="E105" s="110">
        <f>_xlfn.IFERROR(VLOOKUP(B105,'[3]NUM6'!$H$3:$L$128,2,FALSE),0)</f>
        <v>18</v>
      </c>
      <c r="F105" s="110">
        <f>_xlfn.IFERROR(VLOOKUP(B105,'[3]NUM6'!$H$3:$L$128,3,FALSE),0)</f>
        <v>23</v>
      </c>
      <c r="G105" s="110">
        <f>_xlfn.IFERROR(VLOOKUP(B105,'[3]NUM6'!$H$3:$L$128,4,FALSE),0)</f>
        <v>19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52">
        <f t="shared" si="29"/>
        <v>60</v>
      </c>
      <c r="R105" s="110">
        <f>_xlfn.IFERROR(VLOOKUP(B105,'[3]DEN6'!$H$3:$L$134,2,FALSE),0)</f>
        <v>33</v>
      </c>
      <c r="S105" s="110">
        <f>_xlfn.IFERROR(VLOOKUP(B105,'[3]DEN6'!$H$3:$L$134,3,FALSE),0)</f>
        <v>35</v>
      </c>
      <c r="T105" s="110">
        <f>_xlfn.IFERROR(VLOOKUP(B105,'[3]DEN6'!$H$3:$L$134,4,FALSE),0)</f>
        <v>30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52">
        <f t="shared" si="19"/>
        <v>98</v>
      </c>
    </row>
    <row r="106" spans="1:30" ht="15.75" thickBot="1">
      <c r="A106" s="54" t="s">
        <v>113</v>
      </c>
      <c r="B106" s="54" t="s">
        <v>100</v>
      </c>
      <c r="C106" s="1"/>
      <c r="D106" s="1"/>
      <c r="E106" s="110">
        <f>_xlfn.IFERROR(VLOOKUP(B106,'[3]NUM6'!$H$3:$L$128,2,FALSE),0)</f>
        <v>3</v>
      </c>
      <c r="F106" s="110">
        <f>_xlfn.IFERROR(VLOOKUP(B106,'[3]NUM6'!$H$3:$L$128,3,FALSE),0)</f>
        <v>1</v>
      </c>
      <c r="G106" s="110">
        <f>_xlfn.IFERROR(VLOOKUP(B106,'[3]NUM6'!$H$3:$L$128,4,FALSE),0)</f>
        <v>3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52">
        <f t="shared" si="29"/>
        <v>7</v>
      </c>
      <c r="R106" s="110">
        <f>_xlfn.IFERROR(VLOOKUP(B106,'[3]DEN6'!$H$3:$L$134,2,FALSE),0)</f>
        <v>6</v>
      </c>
      <c r="S106" s="110">
        <f>_xlfn.IFERROR(VLOOKUP(B106,'[3]DEN6'!$H$3:$L$134,3,FALSE),0)</f>
        <v>1</v>
      </c>
      <c r="T106" s="110">
        <f>_xlfn.IFERROR(VLOOKUP(B106,'[3]DEN6'!$H$3:$L$134,4,FALSE),0)</f>
        <v>3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52">
        <f t="shared" si="19"/>
        <v>10</v>
      </c>
    </row>
    <row r="107" spans="1:30" ht="15.75" thickBot="1">
      <c r="A107" s="54" t="s">
        <v>113</v>
      </c>
      <c r="B107" s="54" t="s">
        <v>101</v>
      </c>
      <c r="C107" s="1"/>
      <c r="D107" s="1"/>
      <c r="E107" s="110">
        <f>_xlfn.IFERROR(VLOOKUP(B107,'[3]NUM6'!$H$3:$L$128,2,FALSE),0)</f>
        <v>1</v>
      </c>
      <c r="F107" s="110">
        <f>_xlfn.IFERROR(VLOOKUP(B107,'[3]NUM6'!$H$3:$L$128,3,FALSE),0)</f>
        <v>0</v>
      </c>
      <c r="G107" s="110">
        <f>_xlfn.IFERROR(VLOOKUP(B107,'[3]NUM6'!$H$3:$L$128,4,FALSE),0)</f>
        <v>2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52">
        <f t="shared" si="29"/>
        <v>3</v>
      </c>
      <c r="R107" s="110">
        <f>_xlfn.IFERROR(VLOOKUP(B107,'[3]DEN6'!$H$3:$L$134,2,FALSE),0)</f>
        <v>2</v>
      </c>
      <c r="S107" s="110">
        <f>_xlfn.IFERROR(VLOOKUP(B107,'[3]DEN6'!$H$3:$L$134,3,FALSE),0)</f>
        <v>0</v>
      </c>
      <c r="T107" s="110">
        <f>_xlfn.IFERROR(VLOOKUP(B107,'[3]DEN6'!$H$3:$L$134,4,FALSE),0)</f>
        <v>3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52">
        <f t="shared" si="19"/>
        <v>5</v>
      </c>
    </row>
    <row r="108" spans="1:30" ht="15.75" thickBot="1">
      <c r="A108" s="54" t="s">
        <v>113</v>
      </c>
      <c r="B108" s="54" t="s">
        <v>102</v>
      </c>
      <c r="C108" s="1"/>
      <c r="D108" s="1"/>
      <c r="E108" s="110">
        <f>_xlfn.IFERROR(VLOOKUP(B108,'[3]NUM6'!$H$3:$L$128,2,FALSE),0)</f>
        <v>0</v>
      </c>
      <c r="F108" s="110">
        <f>_xlfn.IFERROR(VLOOKUP(B108,'[3]NUM6'!$H$3:$L$128,3,FALSE),0)</f>
        <v>2</v>
      </c>
      <c r="G108" s="110">
        <f>_xlfn.IFERROR(VLOOKUP(B108,'[3]NUM6'!$H$3:$L$128,4,FALSE),0)</f>
        <v>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52">
        <f t="shared" si="29"/>
        <v>2</v>
      </c>
      <c r="R108" s="110">
        <f>_xlfn.IFERROR(VLOOKUP(B108,'[3]DEN6'!$H$3:$L$134,2,FALSE),0)</f>
        <v>0</v>
      </c>
      <c r="S108" s="110">
        <f>_xlfn.IFERROR(VLOOKUP(B108,'[3]DEN6'!$H$3:$L$134,3,FALSE),0)</f>
        <v>2</v>
      </c>
      <c r="T108" s="110">
        <f>_xlfn.IFERROR(VLOOKUP(B108,'[3]DEN6'!$H$3:$L$134,4,FALSE),0)</f>
        <v>1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52">
        <f t="shared" si="19"/>
        <v>3</v>
      </c>
    </row>
    <row r="109" spans="1:30" ht="15.75" thickBot="1">
      <c r="A109" s="54" t="s">
        <v>113</v>
      </c>
      <c r="B109" s="54" t="s">
        <v>103</v>
      </c>
      <c r="C109" s="1"/>
      <c r="D109" s="1"/>
      <c r="E109" s="110">
        <f>_xlfn.IFERROR(VLOOKUP(B109,'[3]NUM6'!$H$3:$L$128,2,FALSE),0)</f>
        <v>0</v>
      </c>
      <c r="F109" s="110">
        <f>_xlfn.IFERROR(VLOOKUP(B109,'[3]NUM6'!$H$3:$L$128,3,FALSE),0)</f>
        <v>0</v>
      </c>
      <c r="G109" s="110">
        <f>_xlfn.IFERROR(VLOOKUP(B109,'[3]NUM6'!$H$3:$L$128,4,FALSE),0)</f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52">
        <f t="shared" si="29"/>
        <v>0</v>
      </c>
      <c r="R109" s="110">
        <f>_xlfn.IFERROR(VLOOKUP(B109,'[3]DEN6'!$H$3:$L$134,2,FALSE),0)</f>
        <v>0</v>
      </c>
      <c r="S109" s="110">
        <f>_xlfn.IFERROR(VLOOKUP(B109,'[3]DEN6'!$H$3:$L$134,3,FALSE),0)</f>
        <v>0</v>
      </c>
      <c r="T109" s="110">
        <f>_xlfn.IFERROR(VLOOKUP(B109,'[3]DEN6'!$H$3:$L$134,4,FALSE),0)</f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52">
        <f t="shared" si="19"/>
        <v>0</v>
      </c>
    </row>
    <row r="110" spans="1:30" ht="15.75" thickBot="1">
      <c r="A110" s="54" t="s">
        <v>113</v>
      </c>
      <c r="B110" s="54" t="s">
        <v>104</v>
      </c>
      <c r="C110" s="1"/>
      <c r="D110" s="1"/>
      <c r="E110" s="110">
        <f>_xlfn.IFERROR(VLOOKUP(B110,'[3]NUM6'!$H$3:$L$128,2,FALSE),0)</f>
        <v>0</v>
      </c>
      <c r="F110" s="110">
        <f>_xlfn.IFERROR(VLOOKUP(B110,'[3]NUM6'!$H$3:$L$128,3,FALSE),0)</f>
        <v>0</v>
      </c>
      <c r="G110" s="110">
        <f>_xlfn.IFERROR(VLOOKUP(B110,'[3]NUM6'!$H$3:$L$128,4,FALSE),0)</f>
        <v>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52">
        <f t="shared" si="29"/>
        <v>0</v>
      </c>
      <c r="R110" s="110">
        <f>_xlfn.IFERROR(VLOOKUP(B110,'[3]DEN6'!$H$3:$L$134,2,FALSE),0)</f>
        <v>0</v>
      </c>
      <c r="S110" s="110">
        <f>_xlfn.IFERROR(VLOOKUP(B110,'[3]DEN6'!$H$3:$L$134,3,FALSE),0)</f>
        <v>0</v>
      </c>
      <c r="T110" s="110">
        <f>_xlfn.IFERROR(VLOOKUP(B110,'[3]DEN6'!$H$3:$L$134,4,FALSE),0)</f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52">
        <f t="shared" si="19"/>
        <v>0</v>
      </c>
    </row>
    <row r="111" spans="1:30" ht="15.75" thickBot="1">
      <c r="A111" s="54" t="s">
        <v>113</v>
      </c>
      <c r="B111" s="54" t="s">
        <v>105</v>
      </c>
      <c r="C111" s="1"/>
      <c r="D111" s="1"/>
      <c r="E111" s="110">
        <f>_xlfn.IFERROR(VLOOKUP(B111,'[3]NUM6'!$H$3:$L$128,2,FALSE),0)</f>
        <v>0</v>
      </c>
      <c r="F111" s="110">
        <f>_xlfn.IFERROR(VLOOKUP(B111,'[3]NUM6'!$H$3:$L$128,3,FALSE),0)</f>
        <v>0</v>
      </c>
      <c r="G111" s="110">
        <f>_xlfn.IFERROR(VLOOKUP(B111,'[3]NUM6'!$H$3:$L$128,4,FALSE),0)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52">
        <f t="shared" si="29"/>
        <v>0</v>
      </c>
      <c r="R111" s="110">
        <f>_xlfn.IFERROR(VLOOKUP(B111,'[3]DEN6'!$H$3:$L$134,2,FALSE),0)</f>
        <v>0</v>
      </c>
      <c r="S111" s="110">
        <f>_xlfn.IFERROR(VLOOKUP(B111,'[3]DEN6'!$H$3:$L$134,3,FALSE),0)</f>
        <v>0</v>
      </c>
      <c r="T111" s="110">
        <f>_xlfn.IFERROR(VLOOKUP(B111,'[3]DEN6'!$H$3:$L$134,4,FALSE),0)</f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52">
        <f t="shared" si="19"/>
        <v>0</v>
      </c>
    </row>
    <row r="112" spans="1:30" ht="15.75" thickBot="1">
      <c r="A112" s="54" t="s">
        <v>113</v>
      </c>
      <c r="B112" s="54" t="s">
        <v>106</v>
      </c>
      <c r="C112" s="1"/>
      <c r="D112" s="1"/>
      <c r="E112" s="110">
        <f>_xlfn.IFERROR(VLOOKUP(B112,'[3]NUM6'!$H$3:$L$128,2,FALSE),0)</f>
        <v>0</v>
      </c>
      <c r="F112" s="110">
        <f>_xlfn.IFERROR(VLOOKUP(B112,'[3]NUM6'!$H$3:$L$128,3,FALSE),0)</f>
        <v>0</v>
      </c>
      <c r="G112" s="110">
        <f>_xlfn.IFERROR(VLOOKUP(B112,'[3]NUM6'!$H$3:$L$128,4,FALSE),0)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52">
        <f t="shared" si="29"/>
        <v>0</v>
      </c>
      <c r="R112" s="110">
        <f>_xlfn.IFERROR(VLOOKUP(B112,'[3]DEN6'!$H$3:$L$134,2,FALSE),0)</f>
        <v>0</v>
      </c>
      <c r="S112" s="110">
        <f>_xlfn.IFERROR(VLOOKUP(B112,'[3]DEN6'!$H$3:$L$134,3,FALSE),0)</f>
        <v>0</v>
      </c>
      <c r="T112" s="110">
        <f>_xlfn.IFERROR(VLOOKUP(B112,'[3]DEN6'!$H$3:$L$134,4,FALSE),0)</f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52">
        <f t="shared" si="19"/>
        <v>0</v>
      </c>
    </row>
    <row r="113" spans="1:30" ht="15.75" thickBot="1">
      <c r="A113" s="54" t="s">
        <v>113</v>
      </c>
      <c r="B113" s="54" t="s">
        <v>107</v>
      </c>
      <c r="C113" s="1"/>
      <c r="D113" s="1"/>
      <c r="E113" s="110">
        <f>_xlfn.IFERROR(VLOOKUP(B113,'[3]NUM6'!$H$3:$L$128,2,FALSE),0)</f>
        <v>0</v>
      </c>
      <c r="F113" s="110">
        <f>_xlfn.IFERROR(VLOOKUP(B113,'[3]NUM6'!$H$3:$L$128,3,FALSE),0)</f>
        <v>0</v>
      </c>
      <c r="G113" s="110">
        <f>_xlfn.IFERROR(VLOOKUP(B113,'[3]NUM6'!$H$3:$L$128,4,FALSE),0)</f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52">
        <f t="shared" si="29"/>
        <v>0</v>
      </c>
      <c r="R113" s="110">
        <f>_xlfn.IFERROR(VLOOKUP(B113,'[3]DEN6'!$H$3:$L$134,2,FALSE),0)</f>
        <v>1</v>
      </c>
      <c r="S113" s="110">
        <f>_xlfn.IFERROR(VLOOKUP(B113,'[3]DEN6'!$H$3:$L$134,3,FALSE),0)</f>
        <v>0</v>
      </c>
      <c r="T113" s="110">
        <f>_xlfn.IFERROR(VLOOKUP(B113,'[3]DEN6'!$H$3:$L$134,4,FALSE),0)</f>
        <v>1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52">
        <f t="shared" si="19"/>
        <v>2</v>
      </c>
    </row>
    <row r="114" spans="1:30" ht="15.75" thickBot="1">
      <c r="A114" s="54" t="s">
        <v>113</v>
      </c>
      <c r="B114" s="54" t="s">
        <v>108</v>
      </c>
      <c r="C114" s="1"/>
      <c r="D114" s="1"/>
      <c r="E114" s="110">
        <f>_xlfn.IFERROR(VLOOKUP(B114,'[3]NUM6'!$H$3:$L$128,2,FALSE),0)</f>
        <v>0</v>
      </c>
      <c r="F114" s="110">
        <f>_xlfn.IFERROR(VLOOKUP(B114,'[3]NUM6'!$H$3:$L$128,3,FALSE),0)</f>
        <v>0</v>
      </c>
      <c r="G114" s="110">
        <f>_xlfn.IFERROR(VLOOKUP(B114,'[3]NUM6'!$H$3:$L$128,4,FALSE),0)</f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52">
        <f t="shared" si="29"/>
        <v>0</v>
      </c>
      <c r="R114" s="110">
        <f>_xlfn.IFERROR(VLOOKUP(B114,'[3]DEN6'!$H$3:$L$134,2,FALSE),0)</f>
        <v>0</v>
      </c>
      <c r="S114" s="110">
        <f>_xlfn.IFERROR(VLOOKUP(B114,'[3]DEN6'!$H$3:$L$134,3,FALSE),0)</f>
        <v>0</v>
      </c>
      <c r="T114" s="110">
        <f>_xlfn.IFERROR(VLOOKUP(B114,'[3]DEN6'!$H$3:$L$134,4,FALSE),0)</f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52">
        <f t="shared" si="19"/>
        <v>0</v>
      </c>
    </row>
    <row r="115" spans="1:30" ht="15.75" thickBot="1">
      <c r="A115" s="54" t="s">
        <v>113</v>
      </c>
      <c r="B115" s="54" t="s">
        <v>109</v>
      </c>
      <c r="C115" s="1"/>
      <c r="D115" s="1"/>
      <c r="E115" s="110">
        <f>_xlfn.IFERROR(VLOOKUP(B115,'[3]NUM6'!$H$3:$L$128,2,FALSE),0)</f>
        <v>0</v>
      </c>
      <c r="F115" s="110">
        <f>_xlfn.IFERROR(VLOOKUP(B115,'[3]NUM6'!$H$3:$L$128,3,FALSE),0)</f>
        <v>3</v>
      </c>
      <c r="G115" s="110">
        <f>_xlfn.IFERROR(VLOOKUP(B115,'[3]NUM6'!$H$3:$L$128,4,FALSE),0)</f>
        <v>3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52">
        <f t="shared" si="29"/>
        <v>6</v>
      </c>
      <c r="R115" s="110">
        <f>_xlfn.IFERROR(VLOOKUP(B115,'[3]DEN6'!$H$3:$L$134,2,FALSE),0)</f>
        <v>0</v>
      </c>
      <c r="S115" s="110">
        <f>_xlfn.IFERROR(VLOOKUP(B115,'[3]DEN6'!$H$3:$L$134,3,FALSE),0)</f>
        <v>3</v>
      </c>
      <c r="T115" s="110">
        <f>_xlfn.IFERROR(VLOOKUP(B115,'[3]DEN6'!$H$3:$L$134,4,FALSE),0)</f>
        <v>3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52">
        <f t="shared" si="19"/>
        <v>6</v>
      </c>
    </row>
    <row r="116" spans="1:30" ht="15.75" thickBot="1">
      <c r="A116" s="54" t="s">
        <v>113</v>
      </c>
      <c r="B116" s="54" t="s">
        <v>110</v>
      </c>
      <c r="C116" s="1"/>
      <c r="D116" s="1"/>
      <c r="E116" s="110">
        <f>_xlfn.IFERROR(VLOOKUP(B116,'[3]NUM6'!$H$3:$L$128,2,FALSE),0)</f>
        <v>0</v>
      </c>
      <c r="F116" s="110">
        <f>_xlfn.IFERROR(VLOOKUP(B116,'[3]NUM6'!$H$3:$L$128,3,FALSE),0)</f>
        <v>1</v>
      </c>
      <c r="G116" s="110">
        <f>_xlfn.IFERROR(VLOOKUP(B116,'[3]NUM6'!$H$3:$L$128,4,FALSE),0)</f>
        <v>1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52">
        <f t="shared" si="29"/>
        <v>2</v>
      </c>
      <c r="R116" s="110">
        <f>_xlfn.IFERROR(VLOOKUP(B116,'[3]DEN6'!$H$3:$L$134,2,FALSE),0)</f>
        <v>0</v>
      </c>
      <c r="S116" s="110">
        <f>_xlfn.IFERROR(VLOOKUP(B116,'[3]DEN6'!$H$3:$L$134,3,FALSE),0)</f>
        <v>1</v>
      </c>
      <c r="T116" s="110">
        <f>_xlfn.IFERROR(VLOOKUP(B116,'[3]DEN6'!$H$3:$L$134,4,FALSE),0)</f>
        <v>1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52">
        <f t="shared" si="19"/>
        <v>2</v>
      </c>
    </row>
    <row r="117" spans="1:30" ht="15.75" thickBot="1">
      <c r="A117" s="54" t="s">
        <v>113</v>
      </c>
      <c r="B117" s="54" t="s">
        <v>111</v>
      </c>
      <c r="C117" s="1"/>
      <c r="D117" s="1"/>
      <c r="E117" s="110">
        <f>_xlfn.IFERROR(VLOOKUP(B117,'[3]NUM6'!$H$3:$L$128,2,FALSE),0)</f>
        <v>6</v>
      </c>
      <c r="F117" s="110">
        <f>_xlfn.IFERROR(VLOOKUP(B117,'[3]NUM6'!$H$3:$L$128,3,FALSE),0)</f>
        <v>2</v>
      </c>
      <c r="G117" s="110">
        <f>_xlfn.IFERROR(VLOOKUP(B117,'[3]NUM6'!$H$3:$L$128,4,FALSE),0)</f>
        <v>3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52">
        <f t="shared" si="29"/>
        <v>11</v>
      </c>
      <c r="R117" s="110">
        <f>_xlfn.IFERROR(VLOOKUP(B117,'[3]DEN6'!$H$3:$L$134,2,FALSE),0)</f>
        <v>7</v>
      </c>
      <c r="S117" s="110">
        <f>_xlfn.IFERROR(VLOOKUP(B117,'[3]DEN6'!$H$3:$L$134,3,FALSE),0)</f>
        <v>2</v>
      </c>
      <c r="T117" s="110">
        <f>_xlfn.IFERROR(VLOOKUP(B117,'[3]DEN6'!$H$3:$L$134,4,FALSE),0)</f>
        <v>3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52">
        <f>SUM(R117:AC117)</f>
        <v>12</v>
      </c>
    </row>
    <row r="118" spans="1:30" ht="15.75" thickBot="1">
      <c r="A118" s="54" t="s">
        <v>113</v>
      </c>
      <c r="B118" s="54" t="s">
        <v>112</v>
      </c>
      <c r="C118" s="1"/>
      <c r="D118" s="1"/>
      <c r="E118" s="110">
        <f>_xlfn.IFERROR(VLOOKUP(B118,'[3]NUM6'!$H$3:$L$128,2,FALSE),0)</f>
        <v>5</v>
      </c>
      <c r="F118" s="110">
        <f>_xlfn.IFERROR(VLOOKUP(B118,'[3]NUM6'!$H$3:$L$128,3,FALSE),0)</f>
        <v>0</v>
      </c>
      <c r="G118" s="110">
        <f>_xlfn.IFERROR(VLOOKUP(B118,'[3]NUM6'!$H$3:$L$128,4,FALSE),0)</f>
        <v>2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52">
        <f t="shared" si="29"/>
        <v>7</v>
      </c>
      <c r="R118" s="110">
        <f>_xlfn.IFERROR(VLOOKUP(B118,'[3]DEN6'!$H$3:$L$134,2,FALSE),0)</f>
        <v>5</v>
      </c>
      <c r="S118" s="110">
        <f>_xlfn.IFERROR(VLOOKUP(B118,'[3]DEN6'!$H$3:$L$134,3,FALSE),0)</f>
        <v>0</v>
      </c>
      <c r="T118" s="110">
        <f>_xlfn.IFERROR(VLOOKUP(B118,'[3]DEN6'!$H$3:$L$134,4,FALSE),0)</f>
        <v>3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52">
        <f>SUM(R118:AC118)</f>
        <v>8</v>
      </c>
    </row>
    <row r="119" spans="1:30" ht="15.75" thickBot="1">
      <c r="A119" s="58" t="s">
        <v>113</v>
      </c>
      <c r="B119" s="54" t="s">
        <v>268</v>
      </c>
      <c r="C119" s="1"/>
      <c r="D119" s="1"/>
      <c r="E119" s="110">
        <f>_xlfn.IFERROR(VLOOKUP(B119,'[3]NUM6'!$H$3:$L$128,2,FALSE),0)</f>
        <v>0</v>
      </c>
      <c r="F119" s="110">
        <f>_xlfn.IFERROR(VLOOKUP(B119,'[3]NUM6'!$H$3:$L$128,3,FALSE),0)</f>
        <v>0</v>
      </c>
      <c r="G119" s="110">
        <f>_xlfn.IFERROR(VLOOKUP(B119,'[3]NUM6'!$H$3:$L$128,4,FALSE),0)</f>
        <v>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52">
        <f t="shared" si="29"/>
        <v>2</v>
      </c>
      <c r="R119" s="110">
        <f>_xlfn.IFERROR(VLOOKUP(B119,'[3]DEN6'!$H$3:$L$134,2,FALSE),0)</f>
        <v>2</v>
      </c>
      <c r="S119" s="110">
        <f>_xlfn.IFERROR(VLOOKUP(B119,'[3]DEN6'!$H$3:$L$134,3,FALSE),0)</f>
        <v>0</v>
      </c>
      <c r="T119" s="110">
        <f>_xlfn.IFERROR(VLOOKUP(B119,'[3]DEN6'!$H$3:$L$134,4,FALSE),0)</f>
        <v>2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52">
        <f>SUM(R119:AC119)</f>
        <v>4</v>
      </c>
    </row>
    <row r="120" spans="1:30" ht="15.75" thickBot="1">
      <c r="A120" s="58" t="s">
        <v>113</v>
      </c>
      <c r="B120" s="54" t="s">
        <v>284</v>
      </c>
      <c r="C120" s="1"/>
      <c r="D120" s="1"/>
      <c r="E120" s="110">
        <f>_xlfn.IFERROR(VLOOKUP(B120,'[3]NUM6'!$H$3:$L$128,2,FALSE),0)</f>
        <v>1</v>
      </c>
      <c r="F120" s="110">
        <f>_xlfn.IFERROR(VLOOKUP(B120,'[3]NUM6'!$H$3:$L$128,3,FALSE),0)</f>
        <v>2</v>
      </c>
      <c r="G120" s="110">
        <f>_xlfn.IFERROR(VLOOKUP(B120,'[3]NUM6'!$H$3:$L$128,4,FALSE),0)</f>
        <v>0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52">
        <f t="shared" si="29"/>
        <v>3</v>
      </c>
      <c r="R120" s="110">
        <f>_xlfn.IFERROR(VLOOKUP(B120,'[3]DEN6'!$H$3:$L$134,2,FALSE),0)</f>
        <v>2</v>
      </c>
      <c r="S120" s="110">
        <f>_xlfn.IFERROR(VLOOKUP(B120,'[3]DEN6'!$H$3:$L$134,3,FALSE),0)</f>
        <v>2</v>
      </c>
      <c r="T120" s="110">
        <f>_xlfn.IFERROR(VLOOKUP(B120,'[3]DEN6'!$H$3:$L$134,4,FALSE),0)</f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52">
        <f>SUM(R120:AC120)</f>
        <v>4</v>
      </c>
    </row>
    <row r="121" spans="1:31" ht="15.75" thickBot="1">
      <c r="A121" s="173" t="s">
        <v>160</v>
      </c>
      <c r="B121" s="174"/>
      <c r="C121" s="112">
        <f>+D121/'Metas Muni'!O15</f>
        <v>1.0714285714285716</v>
      </c>
      <c r="D121" s="43">
        <f>+Q121/AD121</f>
        <v>0.6428571428571429</v>
      </c>
      <c r="E121" s="49">
        <f>SUM(E103:E120)</f>
        <v>49</v>
      </c>
      <c r="F121" s="49">
        <f aca="true" t="shared" si="30" ref="F121:L121">SUM(F103:F120)</f>
        <v>44</v>
      </c>
      <c r="G121" s="49">
        <f t="shared" si="30"/>
        <v>51</v>
      </c>
      <c r="H121" s="49">
        <f t="shared" si="30"/>
        <v>0</v>
      </c>
      <c r="I121" s="49">
        <f t="shared" si="30"/>
        <v>0</v>
      </c>
      <c r="J121" s="49">
        <f t="shared" si="30"/>
        <v>0</v>
      </c>
      <c r="K121" s="49">
        <f t="shared" si="30"/>
        <v>0</v>
      </c>
      <c r="L121" s="49">
        <f t="shared" si="30"/>
        <v>0</v>
      </c>
      <c r="M121" s="49">
        <f aca="true" t="shared" si="31" ref="M121:S121">SUM(M103:M120)</f>
        <v>0</v>
      </c>
      <c r="N121" s="49">
        <f t="shared" si="31"/>
        <v>0</v>
      </c>
      <c r="O121" s="49">
        <f t="shared" si="31"/>
        <v>0</v>
      </c>
      <c r="P121" s="49">
        <f t="shared" si="31"/>
        <v>0</v>
      </c>
      <c r="Q121" s="49">
        <f t="shared" si="31"/>
        <v>144</v>
      </c>
      <c r="R121" s="49">
        <f t="shared" si="31"/>
        <v>85</v>
      </c>
      <c r="S121" s="49">
        <f t="shared" si="31"/>
        <v>64</v>
      </c>
      <c r="T121" s="49">
        <f aca="true" t="shared" si="32" ref="T121:AD121">SUM(T103:T120)</f>
        <v>75</v>
      </c>
      <c r="U121" s="49">
        <f t="shared" si="32"/>
        <v>0</v>
      </c>
      <c r="V121" s="49">
        <f t="shared" si="32"/>
        <v>0</v>
      </c>
      <c r="W121" s="49">
        <f t="shared" si="32"/>
        <v>0</v>
      </c>
      <c r="X121" s="49">
        <f t="shared" si="32"/>
        <v>0</v>
      </c>
      <c r="Y121" s="49">
        <f t="shared" si="32"/>
        <v>0</v>
      </c>
      <c r="Z121" s="49">
        <f>SUM(Z103:Z120)</f>
        <v>0</v>
      </c>
      <c r="AA121" s="49">
        <f>SUM(AA103:AA120)</f>
        <v>0</v>
      </c>
      <c r="AB121" s="49">
        <f>SUM(AB103:AB120)</f>
        <v>0</v>
      </c>
      <c r="AC121" s="49">
        <f>SUM(AC103:AC120)</f>
        <v>0</v>
      </c>
      <c r="AD121" s="49">
        <f t="shared" si="32"/>
        <v>224</v>
      </c>
      <c r="AE121" s="95"/>
    </row>
    <row r="122" spans="1:30" ht="15.75" thickBot="1">
      <c r="A122" s="54" t="s">
        <v>126</v>
      </c>
      <c r="B122" s="54" t="s">
        <v>114</v>
      </c>
      <c r="C122" s="1"/>
      <c r="D122" s="1"/>
      <c r="E122" s="110">
        <f>_xlfn.IFERROR(VLOOKUP(B122,'[3]NUM6'!$H$3:$L$128,2,FALSE),0)</f>
        <v>0</v>
      </c>
      <c r="F122" s="110">
        <f>_xlfn.IFERROR(VLOOKUP(B122,'[3]NUM6'!$H$3:$L$128,3,FALSE),0)</f>
        <v>0</v>
      </c>
      <c r="G122" s="110">
        <f>_xlfn.IFERROR(VLOOKUP(B122,'[3]NUM6'!$H$3:$L$128,4,FALSE),0)</f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52">
        <f aca="true" t="shared" si="33" ref="Q122:Q159">SUM(E122:P122)</f>
        <v>0</v>
      </c>
      <c r="R122" s="110">
        <f>_xlfn.IFERROR(VLOOKUP(B122,'[3]DEN6'!$H$3:$L$134,2,FALSE),0)</f>
        <v>0</v>
      </c>
      <c r="S122" s="110">
        <f>_xlfn.IFERROR(VLOOKUP(B122,'[3]DEN6'!$H$3:$L$134,3,FALSE),0)</f>
        <v>0</v>
      </c>
      <c r="T122" s="110">
        <f>_xlfn.IFERROR(VLOOKUP(B122,'[3]DEN6'!$H$3:$L$134,4,FALSE),0)</f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52">
        <f t="shared" si="19"/>
        <v>0</v>
      </c>
    </row>
    <row r="123" spans="1:30" ht="15.75" thickBot="1">
      <c r="A123" s="54" t="s">
        <v>126</v>
      </c>
      <c r="B123" s="54" t="s">
        <v>115</v>
      </c>
      <c r="C123" s="1"/>
      <c r="D123" s="1"/>
      <c r="E123" s="110">
        <f>_xlfn.IFERROR(VLOOKUP(B123,'[3]NUM6'!$H$3:$L$128,2,FALSE),0)</f>
        <v>0</v>
      </c>
      <c r="F123" s="110">
        <f>_xlfn.IFERROR(VLOOKUP(B123,'[3]NUM6'!$H$3:$L$128,3,FALSE),0)</f>
        <v>0</v>
      </c>
      <c r="G123" s="110">
        <f>_xlfn.IFERROR(VLOOKUP(B123,'[3]NUM6'!$H$3:$L$128,4,FALSE),0)</f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52">
        <f t="shared" si="33"/>
        <v>0</v>
      </c>
      <c r="R123" s="110">
        <f>_xlfn.IFERROR(VLOOKUP(B123,'[3]DEN6'!$H$3:$L$134,2,FALSE),0)</f>
        <v>0</v>
      </c>
      <c r="S123" s="110">
        <f>_xlfn.IFERROR(VLOOKUP(B123,'[3]DEN6'!$H$3:$L$134,3,FALSE),0)</f>
        <v>0</v>
      </c>
      <c r="T123" s="110">
        <f>_xlfn.IFERROR(VLOOKUP(B123,'[3]DEN6'!$H$3:$L$134,4,FALSE),0)</f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52">
        <f t="shared" si="19"/>
        <v>0</v>
      </c>
    </row>
    <row r="124" spans="1:30" ht="15.75" thickBot="1">
      <c r="A124" s="54" t="s">
        <v>126</v>
      </c>
      <c r="B124" s="54" t="s">
        <v>116</v>
      </c>
      <c r="C124" s="1"/>
      <c r="D124" s="1"/>
      <c r="E124" s="110">
        <f>_xlfn.IFERROR(VLOOKUP(B124,'[3]NUM6'!$H$3:$L$128,2,FALSE),0)</f>
        <v>0</v>
      </c>
      <c r="F124" s="110">
        <f>_xlfn.IFERROR(VLOOKUP(B124,'[3]NUM6'!$H$3:$L$128,3,FALSE),0)</f>
        <v>0</v>
      </c>
      <c r="G124" s="110">
        <f>_xlfn.IFERROR(VLOOKUP(B124,'[3]NUM6'!$H$3:$L$128,4,FALSE),0)</f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52">
        <f t="shared" si="33"/>
        <v>0</v>
      </c>
      <c r="R124" s="110">
        <f>_xlfn.IFERROR(VLOOKUP(B124,'[3]DEN6'!$H$3:$L$134,2,FALSE),0)</f>
        <v>0</v>
      </c>
      <c r="S124" s="110">
        <f>_xlfn.IFERROR(VLOOKUP(B124,'[3]DEN6'!$H$3:$L$134,3,FALSE),0)</f>
        <v>0</v>
      </c>
      <c r="T124" s="110">
        <f>_xlfn.IFERROR(VLOOKUP(B124,'[3]DEN6'!$H$3:$L$134,4,FALSE),0)</f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52">
        <f t="shared" si="19"/>
        <v>0</v>
      </c>
    </row>
    <row r="125" spans="1:30" ht="15.75" thickBot="1">
      <c r="A125" s="54" t="s">
        <v>126</v>
      </c>
      <c r="B125" s="54" t="s">
        <v>117</v>
      </c>
      <c r="C125" s="1"/>
      <c r="D125" s="1"/>
      <c r="E125" s="110">
        <f>_xlfn.IFERROR(VLOOKUP(B125,'[3]NUM6'!$H$3:$L$128,2,FALSE),0)</f>
        <v>0</v>
      </c>
      <c r="F125" s="110">
        <f>_xlfn.IFERROR(VLOOKUP(B125,'[3]NUM6'!$H$3:$L$128,3,FALSE),0)</f>
        <v>0</v>
      </c>
      <c r="G125" s="110">
        <f>_xlfn.IFERROR(VLOOKUP(B125,'[3]NUM6'!$H$3:$L$128,4,FALSE),0)</f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52">
        <f t="shared" si="33"/>
        <v>0</v>
      </c>
      <c r="R125" s="110">
        <f>_xlfn.IFERROR(VLOOKUP(B125,'[3]DEN6'!$H$3:$L$134,2,FALSE),0)</f>
        <v>0</v>
      </c>
      <c r="S125" s="110">
        <f>_xlfn.IFERROR(VLOOKUP(B125,'[3]DEN6'!$H$3:$L$134,3,FALSE),0)</f>
        <v>0</v>
      </c>
      <c r="T125" s="110">
        <f>_xlfn.IFERROR(VLOOKUP(B125,'[3]DEN6'!$H$3:$L$134,4,FALSE),0)</f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52">
        <f t="shared" si="19"/>
        <v>0</v>
      </c>
    </row>
    <row r="126" spans="1:30" ht="15.75" thickBot="1">
      <c r="A126" s="54" t="s">
        <v>126</v>
      </c>
      <c r="B126" s="54" t="s">
        <v>118</v>
      </c>
      <c r="C126" s="1"/>
      <c r="D126" s="1"/>
      <c r="E126" s="110">
        <f>_xlfn.IFERROR(VLOOKUP(B126,'[3]NUM6'!$H$3:$L$128,2,FALSE),0)</f>
        <v>0</v>
      </c>
      <c r="F126" s="110">
        <f>_xlfn.IFERROR(VLOOKUP(B126,'[3]NUM6'!$H$3:$L$128,3,FALSE),0)</f>
        <v>0</v>
      </c>
      <c r="G126" s="110">
        <f>_xlfn.IFERROR(VLOOKUP(B126,'[3]NUM6'!$H$3:$L$128,4,FALSE),0)</f>
        <v>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52">
        <f t="shared" si="33"/>
        <v>0</v>
      </c>
      <c r="R126" s="110">
        <f>_xlfn.IFERROR(VLOOKUP(B126,'[3]DEN6'!$H$3:$L$134,2,FALSE),0)</f>
        <v>0</v>
      </c>
      <c r="S126" s="110">
        <f>_xlfn.IFERROR(VLOOKUP(B126,'[3]DEN6'!$H$3:$L$134,3,FALSE),0)</f>
        <v>0</v>
      </c>
      <c r="T126" s="110">
        <f>_xlfn.IFERROR(VLOOKUP(B126,'[3]DEN6'!$H$3:$L$134,4,FALSE),0)</f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52">
        <f t="shared" si="19"/>
        <v>0</v>
      </c>
    </row>
    <row r="127" spans="1:30" ht="15.75" thickBot="1">
      <c r="A127" s="54" t="s">
        <v>126</v>
      </c>
      <c r="B127" s="54" t="s">
        <v>119</v>
      </c>
      <c r="C127" s="1"/>
      <c r="D127" s="1"/>
      <c r="E127" s="110">
        <f>_xlfn.IFERROR(VLOOKUP(B127,'[3]NUM6'!$H$3:$L$128,2,FALSE),0)</f>
        <v>0</v>
      </c>
      <c r="F127" s="110">
        <f>_xlfn.IFERROR(VLOOKUP(B127,'[3]NUM6'!$H$3:$L$128,3,FALSE),0)</f>
        <v>0</v>
      </c>
      <c r="G127" s="110">
        <f>_xlfn.IFERROR(VLOOKUP(B127,'[3]NUM6'!$H$3:$L$128,4,FALSE),0)</f>
        <v>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52">
        <f t="shared" si="33"/>
        <v>0</v>
      </c>
      <c r="R127" s="110">
        <f>_xlfn.IFERROR(VLOOKUP(B127,'[3]DEN6'!$H$3:$L$134,2,FALSE),0)</f>
        <v>0</v>
      </c>
      <c r="S127" s="110">
        <f>_xlfn.IFERROR(VLOOKUP(B127,'[3]DEN6'!$H$3:$L$134,3,FALSE),0)</f>
        <v>0</v>
      </c>
      <c r="T127" s="110">
        <f>_xlfn.IFERROR(VLOOKUP(B127,'[3]DEN6'!$H$3:$L$134,4,FALSE),0)</f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52">
        <f t="shared" si="19"/>
        <v>0</v>
      </c>
    </row>
    <row r="128" spans="1:30" ht="15.75" thickBot="1">
      <c r="A128" s="54" t="s">
        <v>126</v>
      </c>
      <c r="B128" s="54" t="s">
        <v>120</v>
      </c>
      <c r="C128" s="1"/>
      <c r="D128" s="1"/>
      <c r="E128" s="110">
        <f>_xlfn.IFERROR(VLOOKUP(B128,'[3]NUM6'!$H$3:$L$128,2,FALSE),0)</f>
        <v>0</v>
      </c>
      <c r="F128" s="110">
        <f>_xlfn.IFERROR(VLOOKUP(B128,'[3]NUM6'!$H$3:$L$128,3,FALSE),0)</f>
        <v>0</v>
      </c>
      <c r="G128" s="110">
        <f>_xlfn.IFERROR(VLOOKUP(B128,'[3]NUM6'!$H$3:$L$128,4,FALSE),0)</f>
        <v>0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52">
        <f t="shared" si="33"/>
        <v>0</v>
      </c>
      <c r="R128" s="110">
        <f>_xlfn.IFERROR(VLOOKUP(B128,'[3]DEN6'!$H$3:$L$134,2,FALSE),0)</f>
        <v>0</v>
      </c>
      <c r="S128" s="110">
        <f>_xlfn.IFERROR(VLOOKUP(B128,'[3]DEN6'!$H$3:$L$134,3,FALSE),0)</f>
        <v>0</v>
      </c>
      <c r="T128" s="110">
        <f>_xlfn.IFERROR(VLOOKUP(B128,'[3]DEN6'!$H$3:$L$134,4,FALSE),0)</f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52">
        <f t="shared" si="19"/>
        <v>0</v>
      </c>
    </row>
    <row r="129" spans="1:30" ht="15.75" thickBot="1">
      <c r="A129" s="54" t="s">
        <v>126</v>
      </c>
      <c r="B129" s="54" t="s">
        <v>121</v>
      </c>
      <c r="C129" s="1"/>
      <c r="D129" s="1"/>
      <c r="E129" s="110">
        <f>_xlfn.IFERROR(VLOOKUP(B129,'[3]NUM6'!$H$3:$L$128,2,FALSE),0)</f>
        <v>2</v>
      </c>
      <c r="F129" s="110">
        <f>_xlfn.IFERROR(VLOOKUP(B129,'[3]NUM6'!$H$3:$L$128,3,FALSE),0)</f>
        <v>0</v>
      </c>
      <c r="G129" s="110">
        <f>_xlfn.IFERROR(VLOOKUP(B129,'[3]NUM6'!$H$3:$L$128,4,FALSE),0)</f>
        <v>0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52">
        <f t="shared" si="33"/>
        <v>2</v>
      </c>
      <c r="R129" s="110">
        <f>_xlfn.IFERROR(VLOOKUP(B129,'[3]DEN6'!$H$3:$L$134,2,FALSE),0)</f>
        <v>2</v>
      </c>
      <c r="S129" s="110">
        <f>_xlfn.IFERROR(VLOOKUP(B129,'[3]DEN6'!$H$3:$L$134,3,FALSE),0)</f>
        <v>0</v>
      </c>
      <c r="T129" s="110">
        <f>_xlfn.IFERROR(VLOOKUP(B129,'[3]DEN6'!$H$3:$L$134,4,FALSE),0)</f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52">
        <f t="shared" si="19"/>
        <v>2</v>
      </c>
    </row>
    <row r="130" spans="1:30" ht="15.75" thickBot="1">
      <c r="A130" s="54" t="s">
        <v>126</v>
      </c>
      <c r="B130" s="54" t="s">
        <v>122</v>
      </c>
      <c r="C130" s="1"/>
      <c r="D130" s="1"/>
      <c r="E130" s="110">
        <f>_xlfn.IFERROR(VLOOKUP(B130,'[3]NUM6'!$H$3:$L$128,2,FALSE),0)</f>
        <v>0</v>
      </c>
      <c r="F130" s="110">
        <f>_xlfn.IFERROR(VLOOKUP(B130,'[3]NUM6'!$H$3:$L$128,3,FALSE),0)</f>
        <v>0</v>
      </c>
      <c r="G130" s="110">
        <f>_xlfn.IFERROR(VLOOKUP(B130,'[3]NUM6'!$H$3:$L$128,4,FALSE),0)</f>
        <v>0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52">
        <f t="shared" si="33"/>
        <v>0</v>
      </c>
      <c r="R130" s="110">
        <f>_xlfn.IFERROR(VLOOKUP(B130,'[3]DEN6'!$H$3:$L$134,2,FALSE),0)</f>
        <v>0</v>
      </c>
      <c r="S130" s="110">
        <f>_xlfn.IFERROR(VLOOKUP(B130,'[3]DEN6'!$H$3:$L$134,3,FALSE),0)</f>
        <v>0</v>
      </c>
      <c r="T130" s="110">
        <f>_xlfn.IFERROR(VLOOKUP(B130,'[3]DEN6'!$H$3:$L$134,4,FALSE),0)</f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52">
        <f t="shared" si="19"/>
        <v>0</v>
      </c>
    </row>
    <row r="131" spans="1:30" ht="15.75" thickBot="1">
      <c r="A131" s="54" t="s">
        <v>126</v>
      </c>
      <c r="B131" s="54" t="s">
        <v>123</v>
      </c>
      <c r="C131" s="1"/>
      <c r="D131" s="1"/>
      <c r="E131" s="110">
        <f>_xlfn.IFERROR(VLOOKUP(B131,'[3]NUM6'!$H$3:$L$128,2,FALSE),0)</f>
        <v>0</v>
      </c>
      <c r="F131" s="110">
        <f>_xlfn.IFERROR(VLOOKUP(B131,'[3]NUM6'!$H$3:$L$128,3,FALSE),0)</f>
        <v>1</v>
      </c>
      <c r="G131" s="110">
        <f>_xlfn.IFERROR(VLOOKUP(B131,'[3]NUM6'!$H$3:$L$128,4,FALSE),0)</f>
        <v>1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52">
        <f t="shared" si="33"/>
        <v>2</v>
      </c>
      <c r="R131" s="110">
        <f>_xlfn.IFERROR(VLOOKUP(B131,'[3]DEN6'!$H$3:$L$134,2,FALSE),0)</f>
        <v>0</v>
      </c>
      <c r="S131" s="110">
        <f>_xlfn.IFERROR(VLOOKUP(B131,'[3]DEN6'!$H$3:$L$134,3,FALSE),0)</f>
        <v>1</v>
      </c>
      <c r="T131" s="110">
        <f>_xlfn.IFERROR(VLOOKUP(B131,'[3]DEN6'!$H$3:$L$134,4,FALSE),0)</f>
        <v>1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52">
        <f t="shared" si="19"/>
        <v>2</v>
      </c>
    </row>
    <row r="132" spans="1:30" ht="15.75" thickBot="1">
      <c r="A132" s="54" t="s">
        <v>126</v>
      </c>
      <c r="B132" s="54" t="s">
        <v>124</v>
      </c>
      <c r="C132" s="1"/>
      <c r="D132" s="1"/>
      <c r="E132" s="110">
        <f>_xlfn.IFERROR(VLOOKUP(B132,'[3]NUM6'!$H$3:$L$128,2,FALSE),0)</f>
        <v>1</v>
      </c>
      <c r="F132" s="110">
        <f>_xlfn.IFERROR(VLOOKUP(B132,'[3]NUM6'!$H$3:$L$128,3,FALSE),0)</f>
        <v>1</v>
      </c>
      <c r="G132" s="110">
        <f>_xlfn.IFERROR(VLOOKUP(B132,'[3]NUM6'!$H$3:$L$128,4,FALSE),0)</f>
        <v>1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52">
        <f t="shared" si="33"/>
        <v>3</v>
      </c>
      <c r="R132" s="110">
        <f>_xlfn.IFERROR(VLOOKUP(B132,'[3]DEN6'!$H$3:$L$134,2,FALSE),0)</f>
        <v>1</v>
      </c>
      <c r="S132" s="110">
        <f>_xlfn.IFERROR(VLOOKUP(B132,'[3]DEN6'!$H$3:$L$134,3,FALSE),0)</f>
        <v>1</v>
      </c>
      <c r="T132" s="110">
        <f>_xlfn.IFERROR(VLOOKUP(B132,'[3]DEN6'!$H$3:$L$134,4,FALSE),0)</f>
        <v>1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52">
        <f t="shared" si="19"/>
        <v>3</v>
      </c>
    </row>
    <row r="133" spans="1:30" ht="15.75" thickBot="1">
      <c r="A133" s="54" t="s">
        <v>126</v>
      </c>
      <c r="B133" s="54" t="s">
        <v>125</v>
      </c>
      <c r="C133" s="1"/>
      <c r="D133" s="1"/>
      <c r="E133" s="110">
        <f>_xlfn.IFERROR(VLOOKUP(B133,'[3]NUM6'!$H$3:$L$128,2,FALSE),0)</f>
        <v>0</v>
      </c>
      <c r="F133" s="110">
        <f>_xlfn.IFERROR(VLOOKUP(B133,'[3]NUM6'!$H$3:$L$128,3,FALSE),0)</f>
        <v>0</v>
      </c>
      <c r="G133" s="110">
        <f>_xlfn.IFERROR(VLOOKUP(B133,'[3]NUM6'!$H$3:$L$128,4,FALSE),0)</f>
        <v>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52">
        <f t="shared" si="33"/>
        <v>0</v>
      </c>
      <c r="R133" s="110">
        <f>_xlfn.IFERROR(VLOOKUP(B133,'[3]DEN6'!$H$3:$L$134,2,FALSE),0)</f>
        <v>0</v>
      </c>
      <c r="S133" s="110">
        <f>_xlfn.IFERROR(VLOOKUP(B133,'[3]DEN6'!$H$3:$L$134,3,FALSE),0)</f>
        <v>0</v>
      </c>
      <c r="T133" s="110">
        <f>_xlfn.IFERROR(VLOOKUP(B133,'[3]DEN6'!$H$3:$L$134,4,FALSE),0)</f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52">
        <f t="shared" si="19"/>
        <v>0</v>
      </c>
    </row>
    <row r="134" spans="1:31" ht="15.75" thickBot="1">
      <c r="A134" s="173" t="s">
        <v>161</v>
      </c>
      <c r="B134" s="174"/>
      <c r="C134" s="112">
        <f>+D134/'Metas Muni'!O16</f>
        <v>1.4492753623188408</v>
      </c>
      <c r="D134" s="43">
        <f>+Q134/AD134</f>
        <v>1</v>
      </c>
      <c r="E134" s="50">
        <f>SUM(E122:E133)</f>
        <v>3</v>
      </c>
      <c r="F134" s="50">
        <f>SUM(F122:F133)</f>
        <v>2</v>
      </c>
      <c r="G134" s="50">
        <f>SUM(G122:G133)</f>
        <v>2</v>
      </c>
      <c r="H134" s="50">
        <f>SUM(H122:H133)</f>
        <v>0</v>
      </c>
      <c r="I134" s="50">
        <f aca="true" t="shared" si="34" ref="I134:N134">SUM(I122:I133)</f>
        <v>0</v>
      </c>
      <c r="J134" s="50">
        <f t="shared" si="34"/>
        <v>0</v>
      </c>
      <c r="K134" s="50">
        <f t="shared" si="34"/>
        <v>0</v>
      </c>
      <c r="L134" s="50">
        <f t="shared" si="34"/>
        <v>0</v>
      </c>
      <c r="M134" s="50">
        <f t="shared" si="34"/>
        <v>0</v>
      </c>
      <c r="N134" s="50">
        <f t="shared" si="34"/>
        <v>0</v>
      </c>
      <c r="O134" s="50">
        <f aca="true" t="shared" si="35" ref="O134:U134">SUM(O122:O133)</f>
        <v>0</v>
      </c>
      <c r="P134" s="50">
        <f>SUM(P122:P133)</f>
        <v>0</v>
      </c>
      <c r="Q134" s="49">
        <f t="shared" si="35"/>
        <v>7</v>
      </c>
      <c r="R134" s="49">
        <f t="shared" si="35"/>
        <v>3</v>
      </c>
      <c r="S134" s="49">
        <f t="shared" si="35"/>
        <v>2</v>
      </c>
      <c r="T134" s="49">
        <f t="shared" si="35"/>
        <v>2</v>
      </c>
      <c r="U134" s="49">
        <f t="shared" si="35"/>
        <v>0</v>
      </c>
      <c r="V134" s="49">
        <f aca="true" t="shared" si="36" ref="V134:AA134">SUM(V122:V133)</f>
        <v>0</v>
      </c>
      <c r="W134" s="49">
        <f t="shared" si="36"/>
        <v>0</v>
      </c>
      <c r="X134" s="49">
        <f t="shared" si="36"/>
        <v>0</v>
      </c>
      <c r="Y134" s="49">
        <f t="shared" si="36"/>
        <v>0</v>
      </c>
      <c r="Z134" s="49">
        <f t="shared" si="36"/>
        <v>0</v>
      </c>
      <c r="AA134" s="49">
        <f t="shared" si="36"/>
        <v>0</v>
      </c>
      <c r="AB134" s="49">
        <f>SUM(AB122:AB133)</f>
        <v>0</v>
      </c>
      <c r="AC134" s="49">
        <f>SUM(AC122:AC133)</f>
        <v>0</v>
      </c>
      <c r="AD134" s="49">
        <f>SUM(AD122:AD133)</f>
        <v>7</v>
      </c>
      <c r="AE134" s="95"/>
    </row>
    <row r="135" spans="1:30" ht="15.75" thickBot="1">
      <c r="A135" s="54" t="s">
        <v>140</v>
      </c>
      <c r="B135" s="54" t="s">
        <v>127</v>
      </c>
      <c r="C135" s="1"/>
      <c r="D135" s="1"/>
      <c r="E135" s="110">
        <f>_xlfn.IFERROR(VLOOKUP(B135,'[3]NUM6'!$H$3:$L$128,2,FALSE),0)</f>
        <v>9</v>
      </c>
      <c r="F135" s="110">
        <f>_xlfn.IFERROR(VLOOKUP(B135,'[3]NUM6'!$H$3:$L$128,3,FALSE),0)</f>
        <v>6</v>
      </c>
      <c r="G135" s="110">
        <f>_xlfn.IFERROR(VLOOKUP(B135,'[3]NUM6'!$H$3:$L$128,4,FALSE),0)</f>
        <v>8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52">
        <f t="shared" si="33"/>
        <v>23</v>
      </c>
      <c r="R135" s="110">
        <f>_xlfn.IFERROR(VLOOKUP(B135,'[3]DEN6'!$H$3:$L$134,2,FALSE),0)</f>
        <v>11</v>
      </c>
      <c r="S135" s="110">
        <f>_xlfn.IFERROR(VLOOKUP(B135,'[3]DEN6'!$H$3:$L$134,3,FALSE),0)</f>
        <v>7</v>
      </c>
      <c r="T135" s="110">
        <f>_xlfn.IFERROR(VLOOKUP(B135,'[3]DEN6'!$H$3:$L$134,4,FALSE),0)</f>
        <v>8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52">
        <f t="shared" si="19"/>
        <v>26</v>
      </c>
    </row>
    <row r="136" spans="1:30" ht="15.75" thickBot="1">
      <c r="A136" s="54" t="s">
        <v>140</v>
      </c>
      <c r="B136" s="54" t="s">
        <v>128</v>
      </c>
      <c r="C136" s="1"/>
      <c r="D136" s="1"/>
      <c r="E136" s="110">
        <f>_xlfn.IFERROR(VLOOKUP(B136,'[3]NUM6'!$H$3:$L$128,2,FALSE),0)</f>
        <v>3</v>
      </c>
      <c r="F136" s="110">
        <f>_xlfn.IFERROR(VLOOKUP(B136,'[3]NUM6'!$H$3:$L$128,3,FALSE),0)</f>
        <v>2</v>
      </c>
      <c r="G136" s="110">
        <f>_xlfn.IFERROR(VLOOKUP(B136,'[3]NUM6'!$H$3:$L$128,4,FALSE),0)</f>
        <v>2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52">
        <f t="shared" si="33"/>
        <v>7</v>
      </c>
      <c r="R136" s="110">
        <f>_xlfn.IFERROR(VLOOKUP(B136,'[3]DEN6'!$H$3:$L$134,2,FALSE),0)</f>
        <v>3</v>
      </c>
      <c r="S136" s="110">
        <f>_xlfn.IFERROR(VLOOKUP(B136,'[3]DEN6'!$H$3:$L$134,3,FALSE),0)</f>
        <v>2</v>
      </c>
      <c r="T136" s="110">
        <f>_xlfn.IFERROR(VLOOKUP(B136,'[3]DEN6'!$H$3:$L$134,4,FALSE),0)</f>
        <v>2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52">
        <f t="shared" si="19"/>
        <v>7</v>
      </c>
    </row>
    <row r="137" spans="1:30" ht="15.75" thickBot="1">
      <c r="A137" s="54" t="s">
        <v>140</v>
      </c>
      <c r="B137" s="54" t="s">
        <v>129</v>
      </c>
      <c r="C137" s="1"/>
      <c r="D137" s="1"/>
      <c r="E137" s="110">
        <f>_xlfn.IFERROR(VLOOKUP(B137,'[3]NUM6'!$H$3:$L$128,2,FALSE),0)</f>
        <v>3</v>
      </c>
      <c r="F137" s="110">
        <f>_xlfn.IFERROR(VLOOKUP(B137,'[3]NUM6'!$H$3:$L$128,3,FALSE),0)</f>
        <v>0</v>
      </c>
      <c r="G137" s="110">
        <f>_xlfn.IFERROR(VLOOKUP(B137,'[3]NUM6'!$H$3:$L$128,4,FALSE),0)</f>
        <v>1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52">
        <f t="shared" si="33"/>
        <v>4</v>
      </c>
      <c r="R137" s="110">
        <f>_xlfn.IFERROR(VLOOKUP(B137,'[3]DEN6'!$H$3:$L$134,2,FALSE),0)</f>
        <v>3</v>
      </c>
      <c r="S137" s="110">
        <f>_xlfn.IFERROR(VLOOKUP(B137,'[3]DEN6'!$H$3:$L$134,3,FALSE),0)</f>
        <v>0</v>
      </c>
      <c r="T137" s="110">
        <f>_xlfn.IFERROR(VLOOKUP(B137,'[3]DEN6'!$H$3:$L$134,4,FALSE),0)</f>
        <v>2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52">
        <f t="shared" si="19"/>
        <v>5</v>
      </c>
    </row>
    <row r="138" spans="1:30" ht="15.75" thickBot="1">
      <c r="A138" s="54" t="s">
        <v>140</v>
      </c>
      <c r="B138" s="54" t="s">
        <v>130</v>
      </c>
      <c r="C138" s="1"/>
      <c r="D138" s="1"/>
      <c r="E138" s="110">
        <f>_xlfn.IFERROR(VLOOKUP(B138,'[3]NUM6'!$H$3:$L$128,2,FALSE),0)</f>
        <v>5</v>
      </c>
      <c r="F138" s="110">
        <f>_xlfn.IFERROR(VLOOKUP(B138,'[3]NUM6'!$H$3:$L$128,3,FALSE),0)</f>
        <v>4</v>
      </c>
      <c r="G138" s="110">
        <f>_xlfn.IFERROR(VLOOKUP(B138,'[3]NUM6'!$H$3:$L$128,4,FALSE),0)</f>
        <v>7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52">
        <f t="shared" si="33"/>
        <v>16</v>
      </c>
      <c r="R138" s="110">
        <f>_xlfn.IFERROR(VLOOKUP(B138,'[3]DEN6'!$H$3:$L$134,2,FALSE),0)</f>
        <v>6</v>
      </c>
      <c r="S138" s="110">
        <f>_xlfn.IFERROR(VLOOKUP(B138,'[3]DEN6'!$H$3:$L$134,3,FALSE),0)</f>
        <v>5</v>
      </c>
      <c r="T138" s="110">
        <f>_xlfn.IFERROR(VLOOKUP(B138,'[3]DEN6'!$H$3:$L$134,4,FALSE),0)</f>
        <v>10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52">
        <f t="shared" si="19"/>
        <v>21</v>
      </c>
    </row>
    <row r="139" spans="1:30" ht="15.75" thickBot="1">
      <c r="A139" s="54" t="s">
        <v>140</v>
      </c>
      <c r="B139" s="54" t="s">
        <v>131</v>
      </c>
      <c r="C139" s="1"/>
      <c r="D139" s="1"/>
      <c r="E139" s="110">
        <f>_xlfn.IFERROR(VLOOKUP(B139,'[3]NUM6'!$H$3:$L$128,2,FALSE),0)</f>
        <v>1</v>
      </c>
      <c r="F139" s="110">
        <f>_xlfn.IFERROR(VLOOKUP(B139,'[3]NUM6'!$H$3:$L$128,3,FALSE),0)</f>
        <v>0</v>
      </c>
      <c r="G139" s="110">
        <f>_xlfn.IFERROR(VLOOKUP(B139,'[3]NUM6'!$H$3:$L$128,4,FALSE),0)</f>
        <v>1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52">
        <f t="shared" si="33"/>
        <v>2</v>
      </c>
      <c r="R139" s="110">
        <f>_xlfn.IFERROR(VLOOKUP(B139,'[3]DEN6'!$H$3:$L$134,2,FALSE),0)</f>
        <v>1</v>
      </c>
      <c r="S139" s="110">
        <f>_xlfn.IFERROR(VLOOKUP(B139,'[3]DEN6'!$H$3:$L$134,3,FALSE),0)</f>
        <v>0</v>
      </c>
      <c r="T139" s="110">
        <f>_xlfn.IFERROR(VLOOKUP(B139,'[3]DEN6'!$H$3:$L$134,4,FALSE),0)</f>
        <v>1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52">
        <f t="shared" si="19"/>
        <v>2</v>
      </c>
    </row>
    <row r="140" spans="1:30" ht="15.75" thickBot="1">
      <c r="A140" s="54" t="s">
        <v>140</v>
      </c>
      <c r="B140" s="54" t="s">
        <v>132</v>
      </c>
      <c r="C140" s="1"/>
      <c r="D140" s="1"/>
      <c r="E140" s="110">
        <f>_xlfn.IFERROR(VLOOKUP(B140,'[3]NUM6'!$H$3:$L$128,2,FALSE),0)</f>
        <v>1</v>
      </c>
      <c r="F140" s="110">
        <f>_xlfn.IFERROR(VLOOKUP(B140,'[3]NUM6'!$H$3:$L$128,3,FALSE),0)</f>
        <v>0</v>
      </c>
      <c r="G140" s="110">
        <f>_xlfn.IFERROR(VLOOKUP(B140,'[3]NUM6'!$H$3:$L$128,4,FALSE),0)</f>
        <v>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52">
        <f t="shared" si="33"/>
        <v>1</v>
      </c>
      <c r="R140" s="110">
        <f>_xlfn.IFERROR(VLOOKUP(B140,'[3]DEN6'!$H$3:$L$134,2,FALSE),0)</f>
        <v>1</v>
      </c>
      <c r="S140" s="110">
        <f>_xlfn.IFERROR(VLOOKUP(B140,'[3]DEN6'!$H$3:$L$134,3,FALSE),0)</f>
        <v>0</v>
      </c>
      <c r="T140" s="110">
        <f>_xlfn.IFERROR(VLOOKUP(B140,'[3]DEN6'!$H$3:$L$134,4,FALSE),0)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52">
        <f t="shared" si="19"/>
        <v>1</v>
      </c>
    </row>
    <row r="141" spans="1:30" ht="15.75" thickBot="1">
      <c r="A141" s="54" t="s">
        <v>140</v>
      </c>
      <c r="B141" s="54" t="s">
        <v>133</v>
      </c>
      <c r="C141" s="1"/>
      <c r="D141" s="1"/>
      <c r="E141" s="110">
        <f>_xlfn.IFERROR(VLOOKUP(B141,'[3]NUM6'!$H$3:$L$128,2,FALSE),0)</f>
        <v>1</v>
      </c>
      <c r="F141" s="110">
        <f>_xlfn.IFERROR(VLOOKUP(B141,'[3]NUM6'!$H$3:$L$128,3,FALSE),0)</f>
        <v>1</v>
      </c>
      <c r="G141" s="110">
        <f>_xlfn.IFERROR(VLOOKUP(B141,'[3]NUM6'!$H$3:$L$128,4,FALSE),0)</f>
        <v>1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52">
        <f t="shared" si="33"/>
        <v>3</v>
      </c>
      <c r="R141" s="110">
        <f>_xlfn.IFERROR(VLOOKUP(B141,'[3]DEN6'!$H$3:$L$134,2,FALSE),0)</f>
        <v>1</v>
      </c>
      <c r="S141" s="110">
        <f>_xlfn.IFERROR(VLOOKUP(B141,'[3]DEN6'!$H$3:$L$134,3,FALSE),0)</f>
        <v>1</v>
      </c>
      <c r="T141" s="110">
        <f>_xlfn.IFERROR(VLOOKUP(B141,'[3]DEN6'!$H$3:$L$134,4,FALSE),0)</f>
        <v>1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52">
        <f aca="true" t="shared" si="37" ref="AD141:AD147">SUM(R141:AC141)</f>
        <v>3</v>
      </c>
    </row>
    <row r="142" spans="1:30" ht="15.75" thickBot="1">
      <c r="A142" s="54" t="s">
        <v>140</v>
      </c>
      <c r="B142" s="54" t="s">
        <v>134</v>
      </c>
      <c r="C142" s="1"/>
      <c r="D142" s="1"/>
      <c r="E142" s="110">
        <f>_xlfn.IFERROR(VLOOKUP(B142,'[3]NUM6'!$H$3:$L$128,2,FALSE),0)</f>
        <v>0</v>
      </c>
      <c r="F142" s="110">
        <f>_xlfn.IFERROR(VLOOKUP(B142,'[3]NUM6'!$H$3:$L$128,3,FALSE),0)</f>
        <v>0</v>
      </c>
      <c r="G142" s="110">
        <f>_xlfn.IFERROR(VLOOKUP(B142,'[3]NUM6'!$H$3:$L$128,4,FALSE),0)</f>
        <v>0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52">
        <f t="shared" si="33"/>
        <v>0</v>
      </c>
      <c r="R142" s="110">
        <f>_xlfn.IFERROR(VLOOKUP(B142,'[3]DEN6'!$H$3:$L$134,2,FALSE),0)</f>
        <v>0</v>
      </c>
      <c r="S142" s="110">
        <f>_xlfn.IFERROR(VLOOKUP(B142,'[3]DEN6'!$H$3:$L$134,3,FALSE),0)</f>
        <v>0</v>
      </c>
      <c r="T142" s="110">
        <f>_xlfn.IFERROR(VLOOKUP(B142,'[3]DEN6'!$H$3:$L$134,4,FALSE),0)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52">
        <f t="shared" si="37"/>
        <v>0</v>
      </c>
    </row>
    <row r="143" spans="1:30" ht="15.75" thickBot="1">
      <c r="A143" s="54" t="s">
        <v>140</v>
      </c>
      <c r="B143" s="54" t="s">
        <v>135</v>
      </c>
      <c r="C143" s="1"/>
      <c r="D143" s="1"/>
      <c r="E143" s="110">
        <f>_xlfn.IFERROR(VLOOKUP(B143,'[3]NUM6'!$H$3:$L$128,2,FALSE),0)</f>
        <v>0</v>
      </c>
      <c r="F143" s="110">
        <f>_xlfn.IFERROR(VLOOKUP(B143,'[3]NUM6'!$H$3:$L$128,3,FALSE),0)</f>
        <v>0</v>
      </c>
      <c r="G143" s="110">
        <f>_xlfn.IFERROR(VLOOKUP(B143,'[3]NUM6'!$H$3:$L$128,4,FALSE),0)</f>
        <v>0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52">
        <f t="shared" si="33"/>
        <v>0</v>
      </c>
      <c r="R143" s="110">
        <f>_xlfn.IFERROR(VLOOKUP(B143,'[3]DEN6'!$H$3:$L$134,2,FALSE),0)</f>
        <v>0</v>
      </c>
      <c r="S143" s="110">
        <f>_xlfn.IFERROR(VLOOKUP(B143,'[3]DEN6'!$H$3:$L$134,3,FALSE),0)</f>
        <v>0</v>
      </c>
      <c r="T143" s="110">
        <f>_xlfn.IFERROR(VLOOKUP(B143,'[3]DEN6'!$H$3:$L$134,4,FALSE),0)</f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52">
        <f t="shared" si="37"/>
        <v>0</v>
      </c>
    </row>
    <row r="144" spans="1:30" ht="15.75" thickBot="1">
      <c r="A144" s="54" t="s">
        <v>140</v>
      </c>
      <c r="B144" s="54" t="s">
        <v>136</v>
      </c>
      <c r="C144" s="1"/>
      <c r="D144" s="1"/>
      <c r="E144" s="110">
        <f>_xlfn.IFERROR(VLOOKUP(B144,'[3]NUM6'!$H$3:$L$128,2,FALSE),0)</f>
        <v>0</v>
      </c>
      <c r="F144" s="110">
        <f>_xlfn.IFERROR(VLOOKUP(B144,'[3]NUM6'!$H$3:$L$128,3,FALSE),0)</f>
        <v>0</v>
      </c>
      <c r="G144" s="110">
        <f>_xlfn.IFERROR(VLOOKUP(B144,'[3]NUM6'!$H$3:$L$128,4,FALSE),0)</f>
        <v>1</v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52">
        <f t="shared" si="33"/>
        <v>1</v>
      </c>
      <c r="R144" s="110">
        <f>_xlfn.IFERROR(VLOOKUP(B144,'[3]DEN6'!$H$3:$L$134,2,FALSE),0)</f>
        <v>0</v>
      </c>
      <c r="S144" s="110">
        <f>_xlfn.IFERROR(VLOOKUP(B144,'[3]DEN6'!$H$3:$L$134,3,FALSE),0)</f>
        <v>0</v>
      </c>
      <c r="T144" s="110">
        <f>_xlfn.IFERROR(VLOOKUP(B144,'[3]DEN6'!$H$3:$L$134,4,FALSE),0)</f>
        <v>1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52">
        <f t="shared" si="37"/>
        <v>1</v>
      </c>
    </row>
    <row r="145" spans="1:30" ht="15.75" thickBot="1">
      <c r="A145" s="54" t="s">
        <v>140</v>
      </c>
      <c r="B145" s="54" t="s">
        <v>137</v>
      </c>
      <c r="C145" s="1"/>
      <c r="D145" s="1"/>
      <c r="E145" s="110">
        <f>_xlfn.IFERROR(VLOOKUP(B145,'[3]NUM6'!$H$3:$L$128,2,FALSE),0)</f>
        <v>1</v>
      </c>
      <c r="F145" s="110">
        <f>_xlfn.IFERROR(VLOOKUP(B145,'[3]NUM6'!$H$3:$L$128,3,FALSE),0)</f>
        <v>1</v>
      </c>
      <c r="G145" s="110">
        <f>_xlfn.IFERROR(VLOOKUP(B145,'[3]NUM6'!$H$3:$L$128,4,FALSE),0)</f>
        <v>2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52">
        <f t="shared" si="33"/>
        <v>4</v>
      </c>
      <c r="R145" s="110">
        <f>_xlfn.IFERROR(VLOOKUP(B145,'[3]DEN6'!$H$3:$L$134,2,FALSE),0)</f>
        <v>1</v>
      </c>
      <c r="S145" s="110">
        <f>_xlfn.IFERROR(VLOOKUP(B145,'[3]DEN6'!$H$3:$L$134,3,FALSE),0)</f>
        <v>2</v>
      </c>
      <c r="T145" s="110">
        <f>_xlfn.IFERROR(VLOOKUP(B145,'[3]DEN6'!$H$3:$L$134,4,FALSE),0)</f>
        <v>2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52">
        <f t="shared" si="37"/>
        <v>5</v>
      </c>
    </row>
    <row r="146" spans="1:30" ht="15.75" thickBot="1">
      <c r="A146" s="54" t="s">
        <v>140</v>
      </c>
      <c r="B146" s="54" t="s">
        <v>138</v>
      </c>
      <c r="C146" s="1"/>
      <c r="D146" s="1"/>
      <c r="E146" s="110">
        <f>_xlfn.IFERROR(VLOOKUP(B146,'[3]NUM6'!$H$3:$L$128,2,FALSE),0)</f>
        <v>0</v>
      </c>
      <c r="F146" s="110">
        <f>_xlfn.IFERROR(VLOOKUP(B146,'[3]NUM6'!$H$3:$L$128,3,FALSE),0)</f>
        <v>0</v>
      </c>
      <c r="G146" s="110">
        <f>_xlfn.IFERROR(VLOOKUP(B146,'[3]NUM6'!$H$3:$L$128,4,FALSE),0)</f>
        <v>0</v>
      </c>
      <c r="H146" s="110"/>
      <c r="I146" s="110"/>
      <c r="J146" s="110"/>
      <c r="K146" s="110"/>
      <c r="L146" s="110"/>
      <c r="M146" s="110"/>
      <c r="N146" s="110"/>
      <c r="O146" s="110"/>
      <c r="P146" s="110"/>
      <c r="Q146" s="52">
        <f t="shared" si="33"/>
        <v>0</v>
      </c>
      <c r="R146" s="110">
        <f>_xlfn.IFERROR(VLOOKUP(B146,'[3]DEN6'!$H$3:$L$134,2,FALSE),0)</f>
        <v>0</v>
      </c>
      <c r="S146" s="110">
        <f>_xlfn.IFERROR(VLOOKUP(B146,'[3]DEN6'!$H$3:$L$134,3,FALSE),0)</f>
        <v>0</v>
      </c>
      <c r="T146" s="110">
        <f>_xlfn.IFERROR(VLOOKUP(B146,'[3]DEN6'!$H$3:$L$134,4,FALSE),0)</f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52">
        <f t="shared" si="37"/>
        <v>0</v>
      </c>
    </row>
    <row r="147" spans="1:30" ht="15.75" thickBot="1">
      <c r="A147" s="54" t="s">
        <v>140</v>
      </c>
      <c r="B147" s="54" t="s">
        <v>139</v>
      </c>
      <c r="C147" s="1"/>
      <c r="D147" s="1"/>
      <c r="E147" s="110">
        <f>_xlfn.IFERROR(VLOOKUP(B147,'[3]NUM6'!$H$3:$L$128,2,FALSE),0)</f>
        <v>0</v>
      </c>
      <c r="F147" s="110">
        <f>_xlfn.IFERROR(VLOOKUP(B147,'[3]NUM6'!$H$3:$L$128,3,FALSE),0)</f>
        <v>0</v>
      </c>
      <c r="G147" s="110">
        <f>_xlfn.IFERROR(VLOOKUP(B147,'[3]NUM6'!$H$3:$L$128,4,FALSE),0)</f>
        <v>0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52">
        <f t="shared" si="33"/>
        <v>0</v>
      </c>
      <c r="R147" s="110">
        <f>_xlfn.IFERROR(VLOOKUP(B147,'[3]DEN6'!$H$3:$L$134,2,FALSE),0)</f>
        <v>0</v>
      </c>
      <c r="S147" s="110">
        <f>_xlfn.IFERROR(VLOOKUP(B147,'[3]DEN6'!$H$3:$L$134,3,FALSE),0)</f>
        <v>0</v>
      </c>
      <c r="T147" s="110">
        <f>_xlfn.IFERROR(VLOOKUP(B147,'[3]DEN6'!$H$3:$L$134,4,FALSE),0)</f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52">
        <f t="shared" si="37"/>
        <v>0</v>
      </c>
    </row>
    <row r="148" spans="1:31" ht="15.75" thickBot="1">
      <c r="A148" s="173" t="s">
        <v>162</v>
      </c>
      <c r="B148" s="174"/>
      <c r="C148" s="112">
        <f>+D148/'Metas Muni'!O17</f>
        <v>1.3424295774647887</v>
      </c>
      <c r="D148" s="43">
        <f>+Q148/AD148</f>
        <v>0.8591549295774648</v>
      </c>
      <c r="E148" s="49">
        <f>SUM(E135:E147)</f>
        <v>24</v>
      </c>
      <c r="F148" s="49">
        <f>SUM(F135:F147)</f>
        <v>14</v>
      </c>
      <c r="G148" s="49">
        <f>SUM(G135:G147)</f>
        <v>23</v>
      </c>
      <c r="H148" s="49">
        <f>SUM(H135:H147)</f>
        <v>0</v>
      </c>
      <c r="I148" s="49">
        <f aca="true" t="shared" si="38" ref="I148:N148">SUM(I135:I147)</f>
        <v>0</v>
      </c>
      <c r="J148" s="49">
        <f t="shared" si="38"/>
        <v>0</v>
      </c>
      <c r="K148" s="49">
        <f t="shared" si="38"/>
        <v>0</v>
      </c>
      <c r="L148" s="49">
        <f t="shared" si="38"/>
        <v>0</v>
      </c>
      <c r="M148" s="49">
        <f t="shared" si="38"/>
        <v>0</v>
      </c>
      <c r="N148" s="49">
        <f t="shared" si="38"/>
        <v>0</v>
      </c>
      <c r="O148" s="49">
        <f aca="true" t="shared" si="39" ref="O148:U148">SUM(O135:O147)</f>
        <v>0</v>
      </c>
      <c r="P148" s="49">
        <f>SUM(P135:P147)</f>
        <v>0</v>
      </c>
      <c r="Q148" s="49">
        <f t="shared" si="39"/>
        <v>61</v>
      </c>
      <c r="R148" s="49">
        <f t="shared" si="39"/>
        <v>27</v>
      </c>
      <c r="S148" s="49">
        <f t="shared" si="39"/>
        <v>17</v>
      </c>
      <c r="T148" s="49">
        <f t="shared" si="39"/>
        <v>27</v>
      </c>
      <c r="U148" s="49">
        <f t="shared" si="39"/>
        <v>0</v>
      </c>
      <c r="V148" s="49">
        <f aca="true" t="shared" si="40" ref="V148:AA148">SUM(V135:V147)</f>
        <v>0</v>
      </c>
      <c r="W148" s="49">
        <f t="shared" si="40"/>
        <v>0</v>
      </c>
      <c r="X148" s="49">
        <f t="shared" si="40"/>
        <v>0</v>
      </c>
      <c r="Y148" s="49">
        <f t="shared" si="40"/>
        <v>0</v>
      </c>
      <c r="Z148" s="49">
        <f t="shared" si="40"/>
        <v>0</v>
      </c>
      <c r="AA148" s="49">
        <f t="shared" si="40"/>
        <v>0</v>
      </c>
      <c r="AB148" s="49">
        <f>SUM(AB135:AB147)</f>
        <v>0</v>
      </c>
      <c r="AC148" s="49">
        <f>SUM(AC135:AC147)</f>
        <v>0</v>
      </c>
      <c r="AD148" s="49">
        <f>SUM(AD135:AD147)</f>
        <v>71</v>
      </c>
      <c r="AE148" s="95"/>
    </row>
    <row r="149" spans="1:30" ht="15.75" thickBot="1">
      <c r="A149" s="54" t="s">
        <v>145</v>
      </c>
      <c r="B149" s="54" t="s">
        <v>141</v>
      </c>
      <c r="C149" s="1"/>
      <c r="D149" s="1"/>
      <c r="E149" s="110">
        <f>_xlfn.IFERROR(VLOOKUP(B149,'[3]NUM6'!$H$3:$L$128,2,FALSE),0)</f>
        <v>11</v>
      </c>
      <c r="F149" s="110">
        <f>_xlfn.IFERROR(VLOOKUP(B149,'[3]NUM6'!$H$3:$L$128,3,FALSE),0)</f>
        <v>4</v>
      </c>
      <c r="G149" s="110">
        <f>_xlfn.IFERROR(VLOOKUP(B149,'[3]NUM6'!$H$3:$L$128,4,FALSE),0)</f>
        <v>6</v>
      </c>
      <c r="H149" s="110"/>
      <c r="I149" s="110"/>
      <c r="J149" s="110"/>
      <c r="K149" s="110"/>
      <c r="L149" s="110"/>
      <c r="M149" s="110"/>
      <c r="N149" s="110"/>
      <c r="O149" s="110"/>
      <c r="P149" s="110"/>
      <c r="Q149" s="52">
        <f t="shared" si="33"/>
        <v>21</v>
      </c>
      <c r="R149" s="110">
        <f>_xlfn.IFERROR(VLOOKUP(B149,'[3]DEN6'!$H$3:$L$134,2,FALSE),0)</f>
        <v>16</v>
      </c>
      <c r="S149" s="110">
        <f>_xlfn.IFERROR(VLOOKUP(B149,'[3]DEN6'!$H$3:$L$134,3,FALSE),0)</f>
        <v>14</v>
      </c>
      <c r="T149" s="110">
        <f>_xlfn.IFERROR(VLOOKUP(B149,'[3]DEN6'!$H$3:$L$134,4,FALSE),0)</f>
        <v>8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52">
        <f>SUM(R149:AC149)</f>
        <v>38</v>
      </c>
    </row>
    <row r="150" spans="1:30" ht="15.75" thickBot="1">
      <c r="A150" s="54" t="s">
        <v>145</v>
      </c>
      <c r="B150" s="54" t="s">
        <v>142</v>
      </c>
      <c r="C150" s="1"/>
      <c r="D150" s="1"/>
      <c r="E150" s="110">
        <f>_xlfn.IFERROR(VLOOKUP(B150,'[3]NUM6'!$H$3:$L$128,2,FALSE),0)</f>
        <v>0</v>
      </c>
      <c r="F150" s="110">
        <f>_xlfn.IFERROR(VLOOKUP(B150,'[3]NUM6'!$H$3:$L$128,3,FALSE),0)</f>
        <v>0</v>
      </c>
      <c r="G150" s="110">
        <f>_xlfn.IFERROR(VLOOKUP(B150,'[3]NUM6'!$H$3:$L$128,4,FALSE),0)</f>
        <v>0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52">
        <f t="shared" si="33"/>
        <v>0</v>
      </c>
      <c r="R150" s="110">
        <f>_xlfn.IFERROR(VLOOKUP(B150,'[3]DEN6'!$H$3:$L$134,2,FALSE),0)</f>
        <v>0</v>
      </c>
      <c r="S150" s="110">
        <f>_xlfn.IFERROR(VLOOKUP(B150,'[3]DEN6'!$H$3:$L$134,3,FALSE),0)</f>
        <v>0</v>
      </c>
      <c r="T150" s="110">
        <f>_xlfn.IFERROR(VLOOKUP(B150,'[3]DEN6'!$H$3:$L$134,4,FALSE),0)</f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52">
        <f>SUM(R150:AC150)</f>
        <v>0</v>
      </c>
    </row>
    <row r="151" spans="1:30" ht="15.75" thickBot="1">
      <c r="A151" s="54" t="s">
        <v>145</v>
      </c>
      <c r="B151" s="54" t="s">
        <v>143</v>
      </c>
      <c r="C151" s="1"/>
      <c r="D151" s="1"/>
      <c r="E151" s="110">
        <f>_xlfn.IFERROR(VLOOKUP(B151,'[3]NUM6'!$H$3:$L$128,2,FALSE),0)</f>
        <v>0</v>
      </c>
      <c r="F151" s="110">
        <f>_xlfn.IFERROR(VLOOKUP(B151,'[3]NUM6'!$H$3:$L$128,3,FALSE),0)</f>
        <v>0</v>
      </c>
      <c r="G151" s="110">
        <f>_xlfn.IFERROR(VLOOKUP(B151,'[3]NUM6'!$H$3:$L$128,4,FALSE),0)</f>
        <v>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52">
        <f t="shared" si="33"/>
        <v>0</v>
      </c>
      <c r="R151" s="110">
        <f>_xlfn.IFERROR(VLOOKUP(B151,'[3]DEN6'!$H$3:$L$134,2,FALSE),0)</f>
        <v>0</v>
      </c>
      <c r="S151" s="110">
        <f>_xlfn.IFERROR(VLOOKUP(B151,'[3]DEN6'!$H$3:$L$134,3,FALSE),0)</f>
        <v>0</v>
      </c>
      <c r="T151" s="110">
        <f>_xlfn.IFERROR(VLOOKUP(B151,'[3]DEN6'!$H$3:$L$134,4,FALSE),0)</f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52">
        <f>SUM(R151:AC151)</f>
        <v>0</v>
      </c>
    </row>
    <row r="152" spans="1:30" ht="15.75" thickBot="1">
      <c r="A152" s="54" t="s">
        <v>145</v>
      </c>
      <c r="B152" s="54" t="s">
        <v>144</v>
      </c>
      <c r="C152" s="1"/>
      <c r="D152" s="1"/>
      <c r="E152" s="110">
        <f>_xlfn.IFERROR(VLOOKUP(B152,'[3]NUM6'!$H$3:$L$128,2,FALSE),0)</f>
        <v>0</v>
      </c>
      <c r="F152" s="110">
        <f>_xlfn.IFERROR(VLOOKUP(B152,'[3]NUM6'!$H$3:$L$128,3,FALSE),0)</f>
        <v>0</v>
      </c>
      <c r="G152" s="110">
        <f>_xlfn.IFERROR(VLOOKUP(B152,'[3]NUM6'!$H$3:$L$128,4,FALSE),0)</f>
        <v>0</v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52">
        <f t="shared" si="33"/>
        <v>0</v>
      </c>
      <c r="R152" s="110">
        <f>_xlfn.IFERROR(VLOOKUP(B152,'[3]DEN6'!$H$3:$L$134,2,FALSE),0)</f>
        <v>0</v>
      </c>
      <c r="S152" s="110">
        <f>_xlfn.IFERROR(VLOOKUP(B152,'[3]DEN6'!$H$3:$L$134,3,FALSE),0)</f>
        <v>0</v>
      </c>
      <c r="T152" s="110">
        <f>_xlfn.IFERROR(VLOOKUP(B152,'[3]DEN6'!$H$3:$L$134,4,FALSE),0)</f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52">
        <f>SUM(R152:AC152)</f>
        <v>0</v>
      </c>
    </row>
    <row r="153" spans="1:31" ht="15.75" thickBot="1">
      <c r="A153" s="173" t="s">
        <v>163</v>
      </c>
      <c r="B153" s="174"/>
      <c r="C153" s="112">
        <f>+D153/'Metas Muni'!O18</f>
        <v>0.9210526315789475</v>
      </c>
      <c r="D153" s="43">
        <f>+Q153/AD153</f>
        <v>0.5526315789473685</v>
      </c>
      <c r="E153" s="49">
        <f>SUM(E149:E152)</f>
        <v>11</v>
      </c>
      <c r="F153" s="49">
        <f>SUM(F149:F152)</f>
        <v>4</v>
      </c>
      <c r="G153" s="49">
        <f>SUM(G149:G152)</f>
        <v>6</v>
      </c>
      <c r="H153" s="49">
        <f>SUM(H149:H152)</f>
        <v>0</v>
      </c>
      <c r="I153" s="49">
        <f aca="true" t="shared" si="41" ref="I153:N153">SUM(I149:I152)</f>
        <v>0</v>
      </c>
      <c r="J153" s="49">
        <f t="shared" si="41"/>
        <v>0</v>
      </c>
      <c r="K153" s="49">
        <f t="shared" si="41"/>
        <v>0</v>
      </c>
      <c r="L153" s="49">
        <f t="shared" si="41"/>
        <v>0</v>
      </c>
      <c r="M153" s="49">
        <f t="shared" si="41"/>
        <v>0</v>
      </c>
      <c r="N153" s="49">
        <f t="shared" si="41"/>
        <v>0</v>
      </c>
      <c r="O153" s="49">
        <f aca="true" t="shared" si="42" ref="O153:U153">SUM(O149:O152)</f>
        <v>0</v>
      </c>
      <c r="P153" s="49">
        <f>SUM(P149:P152)</f>
        <v>0</v>
      </c>
      <c r="Q153" s="49">
        <f t="shared" si="42"/>
        <v>21</v>
      </c>
      <c r="R153" s="49">
        <f t="shared" si="42"/>
        <v>16</v>
      </c>
      <c r="S153" s="49">
        <f t="shared" si="42"/>
        <v>14</v>
      </c>
      <c r="T153" s="49">
        <f t="shared" si="42"/>
        <v>8</v>
      </c>
      <c r="U153" s="49">
        <f t="shared" si="42"/>
        <v>0</v>
      </c>
      <c r="V153" s="49">
        <f aca="true" t="shared" si="43" ref="V153:AA153">SUM(V149:V152)</f>
        <v>0</v>
      </c>
      <c r="W153" s="49">
        <f t="shared" si="43"/>
        <v>0</v>
      </c>
      <c r="X153" s="49">
        <f t="shared" si="43"/>
        <v>0</v>
      </c>
      <c r="Y153" s="49">
        <f t="shared" si="43"/>
        <v>0</v>
      </c>
      <c r="Z153" s="49">
        <f t="shared" si="43"/>
        <v>0</v>
      </c>
      <c r="AA153" s="49">
        <f t="shared" si="43"/>
        <v>0</v>
      </c>
      <c r="AB153" s="49">
        <f>SUM(AB149:AB152)</f>
        <v>0</v>
      </c>
      <c r="AC153" s="49">
        <f>SUM(AC149:AC152)</f>
        <v>0</v>
      </c>
      <c r="AD153" s="49">
        <f>SUM(AD149:AD152)</f>
        <v>38</v>
      </c>
      <c r="AE153" s="95"/>
    </row>
    <row r="154" spans="1:30" ht="15.75" thickBot="1">
      <c r="A154" s="54" t="s">
        <v>153</v>
      </c>
      <c r="B154" s="54" t="s">
        <v>146</v>
      </c>
      <c r="C154" s="1"/>
      <c r="D154" s="1"/>
      <c r="E154" s="110">
        <f>_xlfn.IFERROR(VLOOKUP(B154,'[3]NUM6'!$H$3:$L$128,2,FALSE),0)</f>
        <v>0</v>
      </c>
      <c r="F154" s="110">
        <f>_xlfn.IFERROR(VLOOKUP(B154,'[3]NUM6'!$H$3:$L$128,3,FALSE),0)</f>
        <v>3</v>
      </c>
      <c r="G154" s="110">
        <f>_xlfn.IFERROR(VLOOKUP(B154,'[3]NUM6'!$H$3:$L$128,4,FALSE),0)</f>
        <v>1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52">
        <f t="shared" si="33"/>
        <v>4</v>
      </c>
      <c r="R154" s="110">
        <f>_xlfn.IFERROR(VLOOKUP(B154,'[3]DEN6'!$H$3:$L$134,2,FALSE),0)</f>
        <v>0</v>
      </c>
      <c r="S154" s="110">
        <f>_xlfn.IFERROR(VLOOKUP(B154,'[3]DEN6'!$H$3:$L$134,3,FALSE),0)</f>
        <v>3</v>
      </c>
      <c r="T154" s="110">
        <f>_xlfn.IFERROR(VLOOKUP(B154,'[3]DEN6'!$H$3:$L$134,4,FALSE),0)</f>
        <v>1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52">
        <f aca="true" t="shared" si="44" ref="AD154:AD160">SUM(R154:AC154)</f>
        <v>4</v>
      </c>
    </row>
    <row r="155" spans="1:30" ht="15.75" thickBot="1">
      <c r="A155" s="54" t="s">
        <v>153</v>
      </c>
      <c r="B155" s="54" t="s">
        <v>147</v>
      </c>
      <c r="C155" s="1"/>
      <c r="D155" s="1"/>
      <c r="E155" s="110">
        <f>_xlfn.IFERROR(VLOOKUP(B155,'[3]NUM6'!$H$3:$L$128,2,FALSE),0)</f>
        <v>0</v>
      </c>
      <c r="F155" s="110">
        <f>_xlfn.IFERROR(VLOOKUP(B155,'[3]NUM6'!$H$3:$L$128,3,FALSE),0)</f>
        <v>0</v>
      </c>
      <c r="G155" s="110">
        <f>_xlfn.IFERROR(VLOOKUP(B155,'[3]NUM6'!$H$3:$L$128,4,FALSE),0)</f>
        <v>0</v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52">
        <f t="shared" si="33"/>
        <v>0</v>
      </c>
      <c r="R155" s="110">
        <f>_xlfn.IFERROR(VLOOKUP(B155,'[3]DEN6'!$H$3:$L$134,2,FALSE),0)</f>
        <v>0</v>
      </c>
      <c r="S155" s="110">
        <f>_xlfn.IFERROR(VLOOKUP(B155,'[3]DEN6'!$H$3:$L$134,3,FALSE),0)</f>
        <v>0</v>
      </c>
      <c r="T155" s="110">
        <f>_xlfn.IFERROR(VLOOKUP(B155,'[3]DEN6'!$H$3:$L$134,4,FALSE),0)</f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52">
        <f t="shared" si="44"/>
        <v>0</v>
      </c>
    </row>
    <row r="156" spans="1:30" ht="15.75" thickBot="1">
      <c r="A156" s="54" t="s">
        <v>153</v>
      </c>
      <c r="B156" s="54" t="s">
        <v>148</v>
      </c>
      <c r="C156" s="1"/>
      <c r="D156" s="1"/>
      <c r="E156" s="110">
        <f>_xlfn.IFERROR(VLOOKUP(B156,'[3]NUM6'!$H$3:$L$128,2,FALSE),0)</f>
        <v>0</v>
      </c>
      <c r="F156" s="110">
        <f>_xlfn.IFERROR(VLOOKUP(B156,'[3]NUM6'!$H$3:$L$128,3,FALSE),0)</f>
        <v>0</v>
      </c>
      <c r="G156" s="110">
        <f>_xlfn.IFERROR(VLOOKUP(B156,'[3]NUM6'!$H$3:$L$128,4,FALSE),0)</f>
        <v>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52">
        <f t="shared" si="33"/>
        <v>0</v>
      </c>
      <c r="R156" s="110">
        <f>_xlfn.IFERROR(VLOOKUP(B156,'[3]DEN6'!$H$3:$L$134,2,FALSE),0)</f>
        <v>0</v>
      </c>
      <c r="S156" s="110">
        <f>_xlfn.IFERROR(VLOOKUP(B156,'[3]DEN6'!$H$3:$L$134,3,FALSE),0)</f>
        <v>0</v>
      </c>
      <c r="T156" s="110">
        <f>_xlfn.IFERROR(VLOOKUP(B156,'[3]DEN6'!$H$3:$L$134,4,FALSE),0)</f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52">
        <f t="shared" si="44"/>
        <v>0</v>
      </c>
    </row>
    <row r="157" spans="1:30" ht="15.75" thickBot="1">
      <c r="A157" s="54" t="s">
        <v>153</v>
      </c>
      <c r="B157" s="54" t="s">
        <v>149</v>
      </c>
      <c r="C157" s="1"/>
      <c r="D157" s="1"/>
      <c r="E157" s="110">
        <f>_xlfn.IFERROR(VLOOKUP(B157,'[3]NUM6'!$H$3:$L$128,2,FALSE),0)</f>
        <v>0</v>
      </c>
      <c r="F157" s="110">
        <f>_xlfn.IFERROR(VLOOKUP(B157,'[3]NUM6'!$H$3:$L$128,3,FALSE),0)</f>
        <v>0</v>
      </c>
      <c r="G157" s="110">
        <f>_xlfn.IFERROR(VLOOKUP(B157,'[3]NUM6'!$H$3:$L$128,4,FALSE),0)</f>
        <v>1</v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52">
        <f t="shared" si="33"/>
        <v>1</v>
      </c>
      <c r="R157" s="110">
        <f>_xlfn.IFERROR(VLOOKUP(B157,'[3]DEN6'!$H$3:$L$134,2,FALSE),0)</f>
        <v>0</v>
      </c>
      <c r="S157" s="110">
        <f>_xlfn.IFERROR(VLOOKUP(B157,'[3]DEN6'!$H$3:$L$134,3,FALSE),0)</f>
        <v>0</v>
      </c>
      <c r="T157" s="110">
        <f>_xlfn.IFERROR(VLOOKUP(B157,'[3]DEN6'!$H$3:$L$134,4,FALSE),0)</f>
        <v>1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52">
        <f t="shared" si="44"/>
        <v>1</v>
      </c>
    </row>
    <row r="158" spans="1:30" ht="15.75" thickBot="1">
      <c r="A158" s="54" t="s">
        <v>153</v>
      </c>
      <c r="B158" s="54" t="s">
        <v>150</v>
      </c>
      <c r="C158" s="1"/>
      <c r="D158" s="1"/>
      <c r="E158" s="110">
        <f>_xlfn.IFERROR(VLOOKUP(B158,'[3]NUM6'!$H$3:$L$128,2,FALSE),0)</f>
        <v>1</v>
      </c>
      <c r="F158" s="110">
        <f>_xlfn.IFERROR(VLOOKUP(B158,'[3]NUM6'!$H$3:$L$128,3,FALSE),0)</f>
        <v>1</v>
      </c>
      <c r="G158" s="110">
        <f>_xlfn.IFERROR(VLOOKUP(B158,'[3]NUM6'!$H$3:$L$128,4,FALSE),0)</f>
        <v>0</v>
      </c>
      <c r="H158" s="110"/>
      <c r="I158" s="110"/>
      <c r="J158" s="110"/>
      <c r="K158" s="110"/>
      <c r="L158" s="110"/>
      <c r="M158" s="110"/>
      <c r="N158" s="110"/>
      <c r="O158" s="110"/>
      <c r="P158" s="110"/>
      <c r="Q158" s="52">
        <f t="shared" si="33"/>
        <v>2</v>
      </c>
      <c r="R158" s="110">
        <f>_xlfn.IFERROR(VLOOKUP(B158,'[3]DEN6'!$H$3:$L$134,2,FALSE),0)</f>
        <v>1</v>
      </c>
      <c r="S158" s="110">
        <f>_xlfn.IFERROR(VLOOKUP(B158,'[3]DEN6'!$H$3:$L$134,3,FALSE),0)</f>
        <v>1</v>
      </c>
      <c r="T158" s="110">
        <f>_xlfn.IFERROR(VLOOKUP(B158,'[3]DEN6'!$H$3:$L$134,4,FALSE),0)</f>
        <v>0</v>
      </c>
      <c r="U158" s="110"/>
      <c r="V158" s="110"/>
      <c r="W158" s="110"/>
      <c r="X158" s="110"/>
      <c r="Y158" s="110"/>
      <c r="Z158" s="110"/>
      <c r="AA158" s="110"/>
      <c r="AB158" s="110"/>
      <c r="AC158" s="110"/>
      <c r="AD158" s="52">
        <f t="shared" si="44"/>
        <v>2</v>
      </c>
    </row>
    <row r="159" spans="1:30" ht="15.75" thickBot="1">
      <c r="A159" s="54" t="s">
        <v>153</v>
      </c>
      <c r="B159" s="54" t="s">
        <v>151</v>
      </c>
      <c r="C159" s="1"/>
      <c r="D159" s="1"/>
      <c r="E159" s="110">
        <f>_xlfn.IFERROR(VLOOKUP(B159,'[3]NUM6'!$H$3:$L$128,2,FALSE),0)</f>
        <v>0</v>
      </c>
      <c r="F159" s="110">
        <f>_xlfn.IFERROR(VLOOKUP(B159,'[3]NUM6'!$H$3:$L$128,3,FALSE),0)</f>
        <v>0</v>
      </c>
      <c r="G159" s="110">
        <f>_xlfn.IFERROR(VLOOKUP(B159,'[3]NUM6'!$H$3:$L$128,4,FALSE),0)</f>
        <v>0</v>
      </c>
      <c r="H159" s="110"/>
      <c r="I159" s="110"/>
      <c r="J159" s="110"/>
      <c r="K159" s="110"/>
      <c r="L159" s="110"/>
      <c r="M159" s="110"/>
      <c r="N159" s="110"/>
      <c r="O159" s="110"/>
      <c r="P159" s="110"/>
      <c r="Q159" s="52">
        <f t="shared" si="33"/>
        <v>0</v>
      </c>
      <c r="R159" s="110">
        <f>_xlfn.IFERROR(VLOOKUP(B159,'[3]DEN6'!$H$3:$L$134,2,FALSE),0)</f>
        <v>0</v>
      </c>
      <c r="S159" s="110">
        <f>_xlfn.IFERROR(VLOOKUP(B159,'[3]DEN6'!$H$3:$L$134,3,FALSE),0)</f>
        <v>0</v>
      </c>
      <c r="T159" s="110">
        <f>_xlfn.IFERROR(VLOOKUP(B159,'[3]DEN6'!$H$3:$L$134,4,FALSE),0)</f>
        <v>0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52">
        <f t="shared" si="44"/>
        <v>0</v>
      </c>
    </row>
    <row r="160" spans="1:30" ht="15.75" thickBot="1">
      <c r="A160" s="54" t="s">
        <v>153</v>
      </c>
      <c r="B160" s="54" t="s">
        <v>152</v>
      </c>
      <c r="C160" s="1"/>
      <c r="D160" s="1"/>
      <c r="E160" s="110">
        <f>_xlfn.IFERROR(VLOOKUP(B160,'[3]NUM6'!$H$3:$L$128,2,FALSE),0)</f>
        <v>0</v>
      </c>
      <c r="F160" s="110">
        <f>_xlfn.IFERROR(VLOOKUP(B160,'[3]NUM6'!$H$3:$L$128,3,FALSE),0)</f>
        <v>0</v>
      </c>
      <c r="G160" s="110">
        <f>_xlfn.IFERROR(VLOOKUP(B160,'[3]NUM6'!$H$3:$L$128,4,FALSE),0)</f>
        <v>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52">
        <f>SUM(E160:P160)</f>
        <v>0</v>
      </c>
      <c r="R160" s="110">
        <f>_xlfn.IFERROR(VLOOKUP(B160,'[3]DEN6'!$H$3:$L$134,2,FALSE),0)</f>
        <v>0</v>
      </c>
      <c r="S160" s="110">
        <f>_xlfn.IFERROR(VLOOKUP(B160,'[3]DEN6'!$H$3:$L$134,3,FALSE),0)</f>
        <v>0</v>
      </c>
      <c r="T160" s="110">
        <f>_xlfn.IFERROR(VLOOKUP(B160,'[3]DEN6'!$H$3:$L$134,4,FALSE),0)</f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52">
        <f t="shared" si="44"/>
        <v>0</v>
      </c>
    </row>
    <row r="161" spans="1:31" ht="15.75" thickBot="1">
      <c r="A161" s="173" t="s">
        <v>164</v>
      </c>
      <c r="B161" s="174"/>
      <c r="C161" s="112">
        <f>+D161/'Metas Muni'!O19</f>
        <v>1.6666666666666667</v>
      </c>
      <c r="D161" s="43">
        <f>+Q161/AD161</f>
        <v>1</v>
      </c>
      <c r="E161" s="49">
        <f>SUM(E154:E160)</f>
        <v>1</v>
      </c>
      <c r="F161" s="49">
        <f>SUM(F154:F160)</f>
        <v>4</v>
      </c>
      <c r="G161" s="49">
        <f>SUM(G154:G160)</f>
        <v>2</v>
      </c>
      <c r="H161" s="49">
        <f>SUM(H154:H160)</f>
        <v>0</v>
      </c>
      <c r="I161" s="49">
        <f aca="true" t="shared" si="45" ref="I161:N161">SUM(I154:I160)</f>
        <v>0</v>
      </c>
      <c r="J161" s="49">
        <f t="shared" si="45"/>
        <v>0</v>
      </c>
      <c r="K161" s="49">
        <f t="shared" si="45"/>
        <v>0</v>
      </c>
      <c r="L161" s="49">
        <f t="shared" si="45"/>
        <v>0</v>
      </c>
      <c r="M161" s="49">
        <f t="shared" si="45"/>
        <v>0</v>
      </c>
      <c r="N161" s="49">
        <f t="shared" si="45"/>
        <v>0</v>
      </c>
      <c r="O161" s="49">
        <f aca="true" t="shared" si="46" ref="O161:U161">SUM(O154:O160)</f>
        <v>0</v>
      </c>
      <c r="P161" s="49">
        <f>SUM(P154:P160)</f>
        <v>0</v>
      </c>
      <c r="Q161" s="49">
        <f t="shared" si="46"/>
        <v>7</v>
      </c>
      <c r="R161" s="49">
        <f t="shared" si="46"/>
        <v>1</v>
      </c>
      <c r="S161" s="49">
        <f t="shared" si="46"/>
        <v>4</v>
      </c>
      <c r="T161" s="49">
        <f t="shared" si="46"/>
        <v>2</v>
      </c>
      <c r="U161" s="49">
        <f t="shared" si="46"/>
        <v>0</v>
      </c>
      <c r="V161" s="49">
        <f aca="true" t="shared" si="47" ref="V161:AA161">SUM(V154:V160)</f>
        <v>0</v>
      </c>
      <c r="W161" s="49">
        <f t="shared" si="47"/>
        <v>0</v>
      </c>
      <c r="X161" s="49">
        <f t="shared" si="47"/>
        <v>0</v>
      </c>
      <c r="Y161" s="49">
        <f t="shared" si="47"/>
        <v>0</v>
      </c>
      <c r="Z161" s="49">
        <f t="shared" si="47"/>
        <v>0</v>
      </c>
      <c r="AA161" s="49">
        <f t="shared" si="47"/>
        <v>0</v>
      </c>
      <c r="AB161" s="49">
        <f>SUM(AB154:AB160)</f>
        <v>0</v>
      </c>
      <c r="AC161" s="49">
        <f>SUM(AC154:AC160)</f>
        <v>0</v>
      </c>
      <c r="AD161" s="49">
        <f>SUM(AD154:AD160)</f>
        <v>7</v>
      </c>
      <c r="AE161" s="95"/>
    </row>
    <row r="162" spans="1:31" ht="15">
      <c r="A162"/>
      <c r="B162" s="3" t="s">
        <v>168</v>
      </c>
      <c r="C162" s="3"/>
      <c r="D162" s="35"/>
      <c r="E162" s="2">
        <f>+E26+E38+E59+E74+E85+E91+E102+E121+E134+E148+E153+E161+E43+E48</f>
        <v>295</v>
      </c>
      <c r="F162" s="2">
        <f>+F26+F38+F59+F74+F85+F91+F102+F121+F134+F148+F153+F161+F43+F48</f>
        <v>231</v>
      </c>
      <c r="G162" s="2">
        <f>+G26+G38+G59+G74+G85+G91+G102+G121+G134+G148+G153+G161+G43+G48</f>
        <v>318</v>
      </c>
      <c r="H162" s="2">
        <f>+H26+H38+H59+H74+H85+H91+H102+H121+H134+H148+H153+H161+H43+H48</f>
        <v>0</v>
      </c>
      <c r="I162" s="2">
        <f aca="true" t="shared" si="48" ref="I162:N162">+I26+I38+I59+I74+I85+I91+I102+I121+I134+I148+I153+I161+I43+I48</f>
        <v>0</v>
      </c>
      <c r="J162" s="2">
        <f t="shared" si="48"/>
        <v>0</v>
      </c>
      <c r="K162" s="2">
        <f t="shared" si="48"/>
        <v>0</v>
      </c>
      <c r="L162" s="2">
        <f t="shared" si="48"/>
        <v>0</v>
      </c>
      <c r="M162" s="2">
        <f t="shared" si="48"/>
        <v>0</v>
      </c>
      <c r="N162" s="2">
        <f t="shared" si="48"/>
        <v>0</v>
      </c>
      <c r="O162" s="2">
        <f aca="true" t="shared" si="49" ref="O162:U162">+O26+O38+O59+O74+O85+O91+O102+O121+O134+O148+O153+O161+O43+O48</f>
        <v>0</v>
      </c>
      <c r="P162" s="2">
        <f>+P26+P38+P59+P74+P85+P91+P102+P121+P134+P148+P153+P161+P43+P48</f>
        <v>0</v>
      </c>
      <c r="Q162" s="2">
        <f t="shared" si="49"/>
        <v>844</v>
      </c>
      <c r="R162" s="2">
        <f t="shared" si="49"/>
        <v>483</v>
      </c>
      <c r="S162" s="2">
        <f t="shared" si="49"/>
        <v>392</v>
      </c>
      <c r="T162" s="2">
        <f t="shared" si="49"/>
        <v>481</v>
      </c>
      <c r="U162" s="2">
        <f t="shared" si="49"/>
        <v>0</v>
      </c>
      <c r="V162" s="2">
        <f aca="true" t="shared" si="50" ref="V162:AA162">+V26+V38+V59+V74+V85+V91+V102+V121+V134+V148+V153+V161+V43+V48</f>
        <v>0</v>
      </c>
      <c r="W162" s="2">
        <f t="shared" si="50"/>
        <v>0</v>
      </c>
      <c r="X162" s="2">
        <f t="shared" si="50"/>
        <v>0</v>
      </c>
      <c r="Y162" s="2">
        <f t="shared" si="50"/>
        <v>0</v>
      </c>
      <c r="Z162" s="2">
        <f t="shared" si="50"/>
        <v>0</v>
      </c>
      <c r="AA162" s="2">
        <f t="shared" si="50"/>
        <v>0</v>
      </c>
      <c r="AB162" s="2">
        <f>+AB26+AB38+AB59+AB74+AB85+AB91+AB102+AB121+AB134+AB148+AB153+AB161+AB43+AB48</f>
        <v>0</v>
      </c>
      <c r="AC162" s="2">
        <f>+AC26+AC38+AC59+AC74+AC85+AC91+AC102+AC121+AC134+AC148+AC153+AC161+AC43+AC48</f>
        <v>0</v>
      </c>
      <c r="AD162" s="2">
        <f>+AD26+AD38+AD59+AD74+AD85+AD91+AD102+AD121+AD134+AD148+AD153+AD161+AD43+AD48</f>
        <v>1356</v>
      </c>
      <c r="AE162" s="95"/>
    </row>
    <row r="163" spans="4:30" ht="15">
      <c r="D163" s="96"/>
      <c r="AD163" s="95"/>
    </row>
    <row r="165" spans="3:17" ht="15">
      <c r="C165" s="96"/>
      <c r="Q165" s="98"/>
    </row>
  </sheetData>
  <sheetProtection/>
  <mergeCells count="23">
    <mergeCell ref="R2:AD9"/>
    <mergeCell ref="R10:AD10"/>
    <mergeCell ref="A38:B38"/>
    <mergeCell ref="D1:D10"/>
    <mergeCell ref="C1:C11"/>
    <mergeCell ref="E2:Q9"/>
    <mergeCell ref="E1:AD1"/>
    <mergeCell ref="A153:B153"/>
    <mergeCell ref="A134:B134"/>
    <mergeCell ref="A148:B148"/>
    <mergeCell ref="A48:B48"/>
    <mergeCell ref="A43:B43"/>
    <mergeCell ref="A1:A10"/>
    <mergeCell ref="A161:B161"/>
    <mergeCell ref="A59:B59"/>
    <mergeCell ref="A74:B74"/>
    <mergeCell ref="A85:B85"/>
    <mergeCell ref="A91:B91"/>
    <mergeCell ref="E10:Q10"/>
    <mergeCell ref="A121:B121"/>
    <mergeCell ref="A102:B102"/>
    <mergeCell ref="A26:B26"/>
    <mergeCell ref="B1:B1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A1" sqref="A1:O1"/>
    </sheetView>
  </sheetViews>
  <sheetFormatPr defaultColWidth="11.421875" defaultRowHeight="15"/>
  <cols>
    <col min="4" max="4" width="13.00390625" style="0" customWidth="1"/>
    <col min="5" max="6" width="0" style="0" hidden="1" customWidth="1"/>
    <col min="7" max="7" width="13.57421875" style="0" customWidth="1"/>
    <col min="8" max="8" width="11.421875" style="0" customWidth="1"/>
    <col min="9" max="9" width="13.421875" style="0" customWidth="1"/>
    <col min="10" max="11" width="13.7109375" style="0" customWidth="1"/>
    <col min="12" max="12" width="13.421875" style="0" customWidth="1"/>
    <col min="13" max="13" width="11.421875" style="40" customWidth="1"/>
    <col min="14" max="14" width="11.421875" style="0" customWidth="1"/>
    <col min="17" max="18" width="12.57421875" style="0" bestFit="1" customWidth="1"/>
  </cols>
  <sheetData>
    <row r="1" spans="1:17" s="6" customFormat="1" ht="18">
      <c r="A1" s="268" t="s">
        <v>200</v>
      </c>
      <c r="B1" s="268"/>
      <c r="C1" s="268"/>
      <c r="D1" s="268"/>
      <c r="E1" s="268"/>
      <c r="F1" s="268"/>
      <c r="G1" s="269"/>
      <c r="H1" s="269"/>
      <c r="I1" s="269"/>
      <c r="J1" s="269"/>
      <c r="K1" s="269"/>
      <c r="L1" s="269"/>
      <c r="M1" s="269"/>
      <c r="N1" s="269"/>
      <c r="O1" s="269"/>
      <c r="P1" s="5"/>
      <c r="Q1" s="5"/>
    </row>
    <row r="2" spans="1:17" s="9" customFormat="1" ht="16.5" customHeight="1">
      <c r="A2" s="68"/>
      <c r="B2" s="68"/>
      <c r="C2" s="68"/>
      <c r="D2" s="68"/>
      <c r="E2" s="262" t="s">
        <v>182</v>
      </c>
      <c r="F2" s="265" t="s">
        <v>183</v>
      </c>
      <c r="G2" s="270" t="s">
        <v>184</v>
      </c>
      <c r="H2" s="271"/>
      <c r="I2" s="271"/>
      <c r="J2" s="271"/>
      <c r="K2" s="271"/>
      <c r="L2" s="271"/>
      <c r="M2" s="271"/>
      <c r="N2" s="271"/>
      <c r="O2" s="271"/>
      <c r="P2" s="8"/>
      <c r="Q2" s="8"/>
    </row>
    <row r="3" spans="1:17" s="6" customFormat="1" ht="16.5">
      <c r="A3" s="69"/>
      <c r="B3" s="70"/>
      <c r="C3" s="69"/>
      <c r="D3" s="69"/>
      <c r="E3" s="263"/>
      <c r="F3" s="266"/>
      <c r="G3" s="71" t="str">
        <f>+'[1]Metas Anuales'!I4</f>
        <v>META Nº1</v>
      </c>
      <c r="H3" s="72" t="str">
        <f>+'[1]Metas Anuales'!J4</f>
        <v>META Nº2</v>
      </c>
      <c r="I3" s="72" t="s">
        <v>229</v>
      </c>
      <c r="J3" s="72" t="s">
        <v>230</v>
      </c>
      <c r="K3" s="72" t="s">
        <v>231</v>
      </c>
      <c r="L3" s="72" t="s">
        <v>271</v>
      </c>
      <c r="M3" s="72" t="s">
        <v>270</v>
      </c>
      <c r="N3" s="72" t="s">
        <v>204</v>
      </c>
      <c r="O3" s="72" t="s">
        <v>205</v>
      </c>
      <c r="P3" s="5"/>
      <c r="Q3" s="5"/>
    </row>
    <row r="4" spans="1:17" s="16" customFormat="1" ht="165" customHeight="1">
      <c r="A4" s="69" t="s">
        <v>185</v>
      </c>
      <c r="B4" s="70" t="s">
        <v>186</v>
      </c>
      <c r="C4" s="69" t="s">
        <v>185</v>
      </c>
      <c r="D4" s="69" t="s">
        <v>0</v>
      </c>
      <c r="E4" s="263"/>
      <c r="F4" s="266"/>
      <c r="G4" s="73" t="s">
        <v>227</v>
      </c>
      <c r="H4" s="73" t="s">
        <v>228</v>
      </c>
      <c r="I4" s="73" t="s">
        <v>224</v>
      </c>
      <c r="J4" s="73" t="s">
        <v>225</v>
      </c>
      <c r="K4" s="73" t="s">
        <v>226</v>
      </c>
      <c r="L4" s="73" t="s">
        <v>232</v>
      </c>
      <c r="M4" s="74" t="s">
        <v>235</v>
      </c>
      <c r="N4" s="73" t="s">
        <v>233</v>
      </c>
      <c r="O4" s="73" t="s">
        <v>234</v>
      </c>
      <c r="P4" s="15"/>
      <c r="Q4" s="15"/>
    </row>
    <row r="5" spans="1:17" s="9" customFormat="1" ht="23.25" customHeight="1">
      <c r="A5" s="75"/>
      <c r="B5" s="76"/>
      <c r="C5" s="75"/>
      <c r="D5" s="75"/>
      <c r="E5" s="264"/>
      <c r="F5" s="267"/>
      <c r="G5" s="77"/>
      <c r="H5" s="77"/>
      <c r="I5" s="77"/>
      <c r="J5" s="78"/>
      <c r="K5" s="77"/>
      <c r="L5" s="78"/>
      <c r="M5" s="77"/>
      <c r="N5" s="78"/>
      <c r="O5" s="78"/>
      <c r="P5" s="8"/>
      <c r="Q5" s="8"/>
    </row>
    <row r="6" spans="1:17" s="6" customFormat="1" ht="16.5">
      <c r="A6" s="79">
        <v>17</v>
      </c>
      <c r="B6" s="80" t="s">
        <v>187</v>
      </c>
      <c r="C6" s="81">
        <v>5</v>
      </c>
      <c r="D6" s="82" t="s">
        <v>192</v>
      </c>
      <c r="E6" s="85"/>
      <c r="F6" s="86"/>
      <c r="G6" s="155">
        <v>0.9</v>
      </c>
      <c r="H6" s="94">
        <v>0.5595</v>
      </c>
      <c r="I6" s="28">
        <v>0.7501</v>
      </c>
      <c r="J6" s="28">
        <v>0.85</v>
      </c>
      <c r="K6" s="28">
        <v>0.79</v>
      </c>
      <c r="L6" s="94">
        <v>0.25</v>
      </c>
      <c r="M6" s="94">
        <v>0.7</v>
      </c>
      <c r="N6" s="94">
        <v>0.48</v>
      </c>
      <c r="O6" s="28">
        <v>0.72</v>
      </c>
      <c r="P6" s="88"/>
      <c r="Q6" s="5"/>
    </row>
    <row r="7" spans="1:17" s="6" customFormat="1" ht="16.5">
      <c r="A7" s="79">
        <v>18</v>
      </c>
      <c r="B7" s="80" t="s">
        <v>187</v>
      </c>
      <c r="C7" s="81">
        <v>5</v>
      </c>
      <c r="D7" s="82" t="s">
        <v>187</v>
      </c>
      <c r="E7" s="85"/>
      <c r="F7" s="86"/>
      <c r="G7" s="155">
        <v>0.9</v>
      </c>
      <c r="H7" s="94">
        <v>0.5375</v>
      </c>
      <c r="I7" s="28">
        <v>0.7499</v>
      </c>
      <c r="J7" s="28">
        <v>0.8</v>
      </c>
      <c r="K7" s="28">
        <v>0.79</v>
      </c>
      <c r="L7" s="94">
        <v>0.316</v>
      </c>
      <c r="M7" s="94">
        <v>0.7</v>
      </c>
      <c r="N7" s="94">
        <v>0.48</v>
      </c>
      <c r="O7" s="28">
        <v>0.6</v>
      </c>
      <c r="P7" s="88"/>
      <c r="Q7" s="5"/>
    </row>
    <row r="8" spans="1:17" s="6" customFormat="1" ht="16.5">
      <c r="A8" s="79">
        <v>17</v>
      </c>
      <c r="B8" s="80" t="s">
        <v>187</v>
      </c>
      <c r="C8" s="81">
        <v>5</v>
      </c>
      <c r="D8" s="82" t="s">
        <v>248</v>
      </c>
      <c r="E8" s="85"/>
      <c r="F8" s="86"/>
      <c r="G8" s="155">
        <v>0.9</v>
      </c>
      <c r="H8" s="94">
        <v>1.0482</v>
      </c>
      <c r="I8" s="28">
        <v>0.7959</v>
      </c>
      <c r="J8" s="28">
        <v>0.9</v>
      </c>
      <c r="K8" s="28">
        <v>0.875</v>
      </c>
      <c r="L8" s="94">
        <v>0.2513</v>
      </c>
      <c r="M8" s="94">
        <v>0.7</v>
      </c>
      <c r="N8" s="94">
        <v>0.4797</v>
      </c>
      <c r="O8" s="28">
        <v>0.6</v>
      </c>
      <c r="P8" s="88"/>
      <c r="Q8" s="5"/>
    </row>
    <row r="9" spans="1:17" s="6" customFormat="1" ht="16.5">
      <c r="A9" s="79">
        <v>18</v>
      </c>
      <c r="B9" s="80" t="s">
        <v>187</v>
      </c>
      <c r="C9" s="81">
        <v>5</v>
      </c>
      <c r="D9" s="82" t="s">
        <v>249</v>
      </c>
      <c r="E9" s="85"/>
      <c r="F9" s="86"/>
      <c r="G9" s="155">
        <v>0.9</v>
      </c>
      <c r="H9" s="94">
        <v>0.9581</v>
      </c>
      <c r="I9" s="28">
        <v>0.7857</v>
      </c>
      <c r="J9" s="28">
        <v>0.76</v>
      </c>
      <c r="K9" s="28">
        <v>0.8636</v>
      </c>
      <c r="L9" s="94">
        <v>0.2807</v>
      </c>
      <c r="M9" s="94">
        <v>0.86</v>
      </c>
      <c r="N9" s="94">
        <v>0.4798</v>
      </c>
      <c r="O9" s="28">
        <v>0.61</v>
      </c>
      <c r="P9" s="88"/>
      <c r="Q9" s="5"/>
    </row>
    <row r="10" spans="1:17" s="6" customFormat="1" ht="16.5">
      <c r="A10" s="79">
        <v>19</v>
      </c>
      <c r="B10" s="80" t="s">
        <v>187</v>
      </c>
      <c r="C10" s="81">
        <v>5</v>
      </c>
      <c r="D10" s="82" t="s">
        <v>199</v>
      </c>
      <c r="E10" s="85"/>
      <c r="F10" s="86"/>
      <c r="G10" s="155">
        <v>0.9</v>
      </c>
      <c r="H10" s="94">
        <v>0.5728</v>
      </c>
      <c r="I10" s="28">
        <v>0.7876</v>
      </c>
      <c r="J10" s="28">
        <v>0.75</v>
      </c>
      <c r="K10" s="28">
        <v>0.828</v>
      </c>
      <c r="L10" s="94">
        <v>0.2899</v>
      </c>
      <c r="M10" s="94">
        <v>0.74</v>
      </c>
      <c r="N10" s="94">
        <v>0.48</v>
      </c>
      <c r="O10" s="28">
        <v>0.78</v>
      </c>
      <c r="P10" s="88"/>
      <c r="Q10" s="5"/>
    </row>
    <row r="11" spans="1:17" s="6" customFormat="1" ht="16.5">
      <c r="A11" s="79">
        <v>20</v>
      </c>
      <c r="B11" s="80" t="s">
        <v>187</v>
      </c>
      <c r="C11" s="81">
        <v>5</v>
      </c>
      <c r="D11" s="82" t="s">
        <v>191</v>
      </c>
      <c r="E11" s="85"/>
      <c r="F11" s="86"/>
      <c r="G11" s="155">
        <v>0.9</v>
      </c>
      <c r="H11" s="94">
        <v>0.7351</v>
      </c>
      <c r="I11" s="28">
        <v>0.7888</v>
      </c>
      <c r="J11" s="28">
        <v>0.84</v>
      </c>
      <c r="K11" s="28">
        <v>0.841</v>
      </c>
      <c r="L11" s="94">
        <v>0.2502</v>
      </c>
      <c r="M11" s="94">
        <v>0.82</v>
      </c>
      <c r="N11" s="94">
        <v>0.59</v>
      </c>
      <c r="O11" s="28">
        <v>0.7</v>
      </c>
      <c r="P11" s="88"/>
      <c r="Q11" s="5"/>
    </row>
    <row r="12" spans="1:17" s="6" customFormat="1" ht="16.5">
      <c r="A12" s="79">
        <v>21</v>
      </c>
      <c r="B12" s="80" t="s">
        <v>187</v>
      </c>
      <c r="C12" s="81">
        <v>5</v>
      </c>
      <c r="D12" s="82" t="s">
        <v>188</v>
      </c>
      <c r="E12" s="85"/>
      <c r="F12" s="86"/>
      <c r="G12" s="155">
        <v>0.9</v>
      </c>
      <c r="H12" s="94">
        <v>0.5328</v>
      </c>
      <c r="I12" s="28">
        <v>0.8173</v>
      </c>
      <c r="J12" s="28">
        <v>0.76</v>
      </c>
      <c r="K12" s="28">
        <v>0.8739</v>
      </c>
      <c r="L12" s="94">
        <v>0.3858</v>
      </c>
      <c r="M12" s="94">
        <v>0.93</v>
      </c>
      <c r="N12" s="94">
        <v>0.6197</v>
      </c>
      <c r="O12" s="28">
        <v>0.6</v>
      </c>
      <c r="P12" s="88"/>
      <c r="Q12" s="5"/>
    </row>
    <row r="13" spans="1:17" s="6" customFormat="1" ht="16.5">
      <c r="A13" s="79">
        <v>22</v>
      </c>
      <c r="B13" s="80" t="s">
        <v>187</v>
      </c>
      <c r="C13" s="81">
        <v>5</v>
      </c>
      <c r="D13" s="82" t="s">
        <v>193</v>
      </c>
      <c r="E13" s="85"/>
      <c r="F13" s="86"/>
      <c r="G13" s="155">
        <v>0.9</v>
      </c>
      <c r="H13" s="94">
        <v>0.6202</v>
      </c>
      <c r="I13" s="28">
        <v>0.7838</v>
      </c>
      <c r="J13" s="28">
        <v>0.75</v>
      </c>
      <c r="K13" s="28">
        <v>0.8158</v>
      </c>
      <c r="L13" s="94">
        <v>0.2504</v>
      </c>
      <c r="M13" s="94">
        <v>0.8</v>
      </c>
      <c r="N13" s="94">
        <v>0.4898</v>
      </c>
      <c r="O13" s="28">
        <v>0.85</v>
      </c>
      <c r="P13" s="88"/>
      <c r="Q13" s="5"/>
    </row>
    <row r="14" spans="1:17" s="6" customFormat="1" ht="16.5">
      <c r="A14" s="79">
        <v>23</v>
      </c>
      <c r="B14" s="80" t="s">
        <v>187</v>
      </c>
      <c r="C14" s="81">
        <v>5</v>
      </c>
      <c r="D14" s="82" t="s">
        <v>198</v>
      </c>
      <c r="E14" s="85"/>
      <c r="F14" s="86"/>
      <c r="G14" s="155">
        <v>0.9</v>
      </c>
      <c r="H14" s="94">
        <v>0.7503</v>
      </c>
      <c r="I14" s="28">
        <v>0.907</v>
      </c>
      <c r="J14" s="28">
        <v>0.84</v>
      </c>
      <c r="K14" s="28">
        <v>0.8021</v>
      </c>
      <c r="L14" s="94">
        <v>0.2867</v>
      </c>
      <c r="M14" s="94">
        <v>0.86</v>
      </c>
      <c r="N14" s="94">
        <v>0.5799</v>
      </c>
      <c r="O14" s="28">
        <v>0.73</v>
      </c>
      <c r="P14" s="88"/>
      <c r="Q14" s="5"/>
    </row>
    <row r="15" spans="1:17" s="6" customFormat="1" ht="16.5">
      <c r="A15" s="79">
        <v>24</v>
      </c>
      <c r="B15" s="80" t="s">
        <v>187</v>
      </c>
      <c r="C15" s="81">
        <v>5</v>
      </c>
      <c r="D15" s="82" t="s">
        <v>195</v>
      </c>
      <c r="E15" s="85"/>
      <c r="F15" s="86"/>
      <c r="G15" s="155">
        <v>0.9</v>
      </c>
      <c r="H15" s="94">
        <v>0.6681</v>
      </c>
      <c r="I15" s="28">
        <v>0.8797</v>
      </c>
      <c r="J15" s="28">
        <v>0.9</v>
      </c>
      <c r="K15" s="28">
        <v>0.8603</v>
      </c>
      <c r="L15" s="94">
        <v>0.272</v>
      </c>
      <c r="M15" s="94">
        <v>0.74</v>
      </c>
      <c r="N15" s="94">
        <v>0.48</v>
      </c>
      <c r="O15" s="28">
        <v>0.6</v>
      </c>
      <c r="P15" s="88"/>
      <c r="Q15" s="5"/>
    </row>
    <row r="16" spans="1:17" s="6" customFormat="1" ht="16.5">
      <c r="A16" s="79">
        <v>25</v>
      </c>
      <c r="B16" s="80" t="s">
        <v>187</v>
      </c>
      <c r="C16" s="81">
        <v>5</v>
      </c>
      <c r="D16" s="82" t="s">
        <v>223</v>
      </c>
      <c r="E16" s="85"/>
      <c r="F16" s="86"/>
      <c r="G16" s="155">
        <v>0.75</v>
      </c>
      <c r="H16" s="94">
        <v>0.616</v>
      </c>
      <c r="I16" s="28">
        <v>0.9091</v>
      </c>
      <c r="J16" s="28">
        <v>0.9</v>
      </c>
      <c r="K16" s="28">
        <v>0.8036</v>
      </c>
      <c r="L16" s="94">
        <v>0.2196</v>
      </c>
      <c r="M16" s="94">
        <v>0.81</v>
      </c>
      <c r="N16" s="94">
        <v>0.5201</v>
      </c>
      <c r="O16" s="28">
        <v>0.69</v>
      </c>
      <c r="P16" s="88"/>
      <c r="Q16" s="5"/>
    </row>
    <row r="17" spans="1:17" s="6" customFormat="1" ht="16.5">
      <c r="A17" s="79">
        <v>26</v>
      </c>
      <c r="B17" s="80" t="s">
        <v>187</v>
      </c>
      <c r="C17" s="81">
        <v>5</v>
      </c>
      <c r="D17" s="82" t="s">
        <v>194</v>
      </c>
      <c r="E17" s="85"/>
      <c r="F17" s="86"/>
      <c r="G17" s="155">
        <v>0.9</v>
      </c>
      <c r="H17" s="94">
        <v>0.5897</v>
      </c>
      <c r="I17" s="28">
        <v>0.75</v>
      </c>
      <c r="J17" s="28">
        <v>0.76</v>
      </c>
      <c r="K17" s="28">
        <v>0.7593</v>
      </c>
      <c r="L17" s="94">
        <v>0.2501</v>
      </c>
      <c r="M17" s="94">
        <v>0.7</v>
      </c>
      <c r="N17" s="94">
        <v>0.48</v>
      </c>
      <c r="O17" s="28">
        <v>0.64</v>
      </c>
      <c r="P17" s="88"/>
      <c r="Q17" s="5"/>
    </row>
    <row r="18" spans="1:17" s="6" customFormat="1" ht="16.5">
      <c r="A18" s="79">
        <v>27</v>
      </c>
      <c r="B18" s="80" t="s">
        <v>187</v>
      </c>
      <c r="C18" s="81">
        <v>5</v>
      </c>
      <c r="D18" s="82" t="s">
        <v>196</v>
      </c>
      <c r="E18" s="85"/>
      <c r="F18" s="86"/>
      <c r="G18" s="155">
        <v>0.9</v>
      </c>
      <c r="H18" s="94">
        <v>0.767</v>
      </c>
      <c r="I18" s="28">
        <v>0.7485</v>
      </c>
      <c r="J18" s="28">
        <v>0.79</v>
      </c>
      <c r="K18" s="28">
        <v>0.7911</v>
      </c>
      <c r="L18" s="94">
        <v>0.2896</v>
      </c>
      <c r="M18" s="94">
        <v>0.7</v>
      </c>
      <c r="N18" s="94">
        <v>0.5102</v>
      </c>
      <c r="O18" s="28">
        <v>0.6</v>
      </c>
      <c r="P18" s="88"/>
      <c r="Q18" s="5"/>
    </row>
    <row r="19" spans="1:17" s="6" customFormat="1" ht="16.5">
      <c r="A19" s="79">
        <v>28</v>
      </c>
      <c r="B19" s="83" t="s">
        <v>187</v>
      </c>
      <c r="C19" s="81">
        <v>5</v>
      </c>
      <c r="D19" s="84" t="s">
        <v>197</v>
      </c>
      <c r="E19" s="85"/>
      <c r="F19" s="87"/>
      <c r="G19" s="155">
        <v>0.9</v>
      </c>
      <c r="H19" s="94">
        <v>0.6762</v>
      </c>
      <c r="I19" s="28">
        <v>0.9091</v>
      </c>
      <c r="J19" s="28">
        <v>0.81</v>
      </c>
      <c r="K19" s="28">
        <v>0.8644</v>
      </c>
      <c r="L19" s="94">
        <v>0.3099</v>
      </c>
      <c r="M19" s="94">
        <v>0.85</v>
      </c>
      <c r="N19" s="94">
        <v>0.6898</v>
      </c>
      <c r="O19" s="28">
        <v>0.6</v>
      </c>
      <c r="P19" s="88"/>
      <c r="Q19" s="5"/>
    </row>
    <row r="20" spans="18:21" ht="16.5">
      <c r="R20" s="6"/>
      <c r="S20" s="6"/>
      <c r="T20" s="6"/>
      <c r="U20" s="6"/>
    </row>
    <row r="21" spans="18:21" ht="16.5">
      <c r="R21" s="6"/>
      <c r="S21" s="6"/>
      <c r="T21" s="6"/>
      <c r="U21" s="6"/>
    </row>
    <row r="22" spans="18:21" ht="16.5">
      <c r="R22" s="6"/>
      <c r="S22" s="6"/>
      <c r="T22" s="6"/>
      <c r="U22" s="6"/>
    </row>
    <row r="23" spans="18:21" ht="16.5">
      <c r="R23" s="6"/>
      <c r="S23" s="6"/>
      <c r="T23" s="6"/>
      <c r="U23" s="6"/>
    </row>
    <row r="24" spans="18:21" ht="16.5">
      <c r="R24" s="6"/>
      <c r="S24" s="6"/>
      <c r="T24" s="6"/>
      <c r="U24" s="6"/>
    </row>
  </sheetData>
  <sheetProtection/>
  <mergeCells count="4">
    <mergeCell ref="E2:E5"/>
    <mergeCell ref="F2:F5"/>
    <mergeCell ref="A1:O1"/>
    <mergeCell ref="G2:O2"/>
  </mergeCells>
  <conditionalFormatting sqref="O4 I4">
    <cfRule type="cellIs" priority="8" dxfId="93" operator="lessThan" stopIfTrue="1">
      <formula>0.5</formula>
    </cfRule>
  </conditionalFormatting>
  <conditionalFormatting sqref="H4">
    <cfRule type="cellIs" priority="7" dxfId="93" operator="lessThan" stopIfTrue="1">
      <formula>0.25</formula>
    </cfRule>
  </conditionalFormatting>
  <conditionalFormatting sqref="J4">
    <cfRule type="cellIs" priority="6" dxfId="93" operator="lessThan" stopIfTrue="1">
      <formula>0.85</formula>
    </cfRule>
  </conditionalFormatting>
  <conditionalFormatting sqref="L4">
    <cfRule type="cellIs" priority="5" dxfId="93" operator="lessThan" stopIfTrue="1">
      <formula>0.19</formula>
    </cfRule>
  </conditionalFormatting>
  <conditionalFormatting sqref="N4">
    <cfRule type="cellIs" priority="4" dxfId="93" operator="lessThan" stopIfTrue="1">
      <formula>0.9</formula>
    </cfRule>
  </conditionalFormatting>
  <conditionalFormatting sqref="G4">
    <cfRule type="cellIs" priority="3" dxfId="93" operator="lessThan" stopIfTrue="1">
      <formula>0.25</formula>
    </cfRule>
  </conditionalFormatting>
  <conditionalFormatting sqref="K4">
    <cfRule type="cellIs" priority="2" dxfId="93" operator="lessThan" stopIfTrue="1">
      <formula>0.19</formula>
    </cfRule>
  </conditionalFormatting>
  <conditionalFormatting sqref="M4">
    <cfRule type="cellIs" priority="1" dxfId="93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1" sqref="J11"/>
    </sheetView>
  </sheetViews>
  <sheetFormatPr defaultColWidth="11.421875" defaultRowHeight="15"/>
  <cols>
    <col min="7" max="7" width="13.42187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3.7109375" style="0" customWidth="1"/>
  </cols>
  <sheetData>
    <row r="1" spans="1:17" s="6" customFormat="1" ht="18">
      <c r="A1" s="268" t="s">
        <v>207</v>
      </c>
      <c r="B1" s="268"/>
      <c r="C1" s="268"/>
      <c r="D1" s="268"/>
      <c r="E1" s="268"/>
      <c r="F1" s="268"/>
      <c r="G1" s="269"/>
      <c r="H1" s="269"/>
      <c r="I1" s="269"/>
      <c r="J1" s="269"/>
      <c r="K1" s="269"/>
      <c r="L1" s="269"/>
      <c r="M1" s="269"/>
      <c r="N1" s="269"/>
      <c r="O1" s="269"/>
      <c r="P1" s="5"/>
      <c r="Q1" s="5"/>
    </row>
    <row r="2" spans="1:17" s="9" customFormat="1" ht="16.5" customHeight="1">
      <c r="A2" s="7"/>
      <c r="B2" s="7"/>
      <c r="C2" s="7"/>
      <c r="D2" s="7"/>
      <c r="E2" s="272" t="s">
        <v>182</v>
      </c>
      <c r="F2" s="275" t="s">
        <v>183</v>
      </c>
      <c r="G2" s="270" t="s">
        <v>184</v>
      </c>
      <c r="H2" s="271"/>
      <c r="I2" s="271"/>
      <c r="J2" s="271"/>
      <c r="K2" s="271"/>
      <c r="L2" s="271"/>
      <c r="M2" s="271"/>
      <c r="N2" s="271"/>
      <c r="O2" s="271"/>
      <c r="P2" s="8"/>
      <c r="Q2" s="8"/>
    </row>
    <row r="3" spans="1:17" s="6" customFormat="1" ht="16.5">
      <c r="A3" s="10"/>
      <c r="B3" s="11"/>
      <c r="C3" s="10"/>
      <c r="D3" s="10"/>
      <c r="E3" s="273"/>
      <c r="F3" s="276"/>
      <c r="G3" s="12" t="str">
        <f>+'[1]Metas Anuales'!I4</f>
        <v>META Nº1</v>
      </c>
      <c r="H3" s="13" t="str">
        <f>+'[1]Metas Anuales'!J4</f>
        <v>META Nº2</v>
      </c>
      <c r="I3" s="13" t="s">
        <v>229</v>
      </c>
      <c r="J3" s="13" t="s">
        <v>230</v>
      </c>
      <c r="K3" s="13" t="s">
        <v>231</v>
      </c>
      <c r="L3" s="13" t="s">
        <v>203</v>
      </c>
      <c r="M3" s="13" t="s">
        <v>204</v>
      </c>
      <c r="N3" s="13" t="s">
        <v>205</v>
      </c>
      <c r="O3" s="13" t="s">
        <v>206</v>
      </c>
      <c r="P3" s="5"/>
      <c r="Q3" s="5"/>
    </row>
    <row r="4" spans="1:17" s="16" customFormat="1" ht="165" customHeight="1">
      <c r="A4" s="10" t="s">
        <v>185</v>
      </c>
      <c r="B4" s="11" t="s">
        <v>186</v>
      </c>
      <c r="C4" s="10" t="s">
        <v>185</v>
      </c>
      <c r="D4" s="10" t="s">
        <v>0</v>
      </c>
      <c r="E4" s="273"/>
      <c r="F4" s="276"/>
      <c r="G4" s="14" t="s">
        <v>227</v>
      </c>
      <c r="H4" s="14" t="s">
        <v>228</v>
      </c>
      <c r="I4" s="14" t="s">
        <v>224</v>
      </c>
      <c r="J4" s="14" t="s">
        <v>225</v>
      </c>
      <c r="K4" s="14" t="s">
        <v>226</v>
      </c>
      <c r="L4" s="14" t="s">
        <v>232</v>
      </c>
      <c r="M4" s="14" t="s">
        <v>233</v>
      </c>
      <c r="N4" s="14" t="s">
        <v>234</v>
      </c>
      <c r="O4" s="26" t="s">
        <v>235</v>
      </c>
      <c r="P4" s="15"/>
      <c r="Q4" s="15"/>
    </row>
    <row r="5" spans="1:17" s="9" customFormat="1" ht="23.25" customHeight="1">
      <c r="A5" s="17"/>
      <c r="B5" s="18"/>
      <c r="C5" s="17"/>
      <c r="D5" s="17"/>
      <c r="E5" s="274"/>
      <c r="F5" s="277"/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8"/>
      <c r="Q5" s="8"/>
    </row>
    <row r="6" spans="1:17" s="6" customFormat="1" ht="16.5">
      <c r="A6" s="20"/>
      <c r="B6" s="21" t="s">
        <v>187</v>
      </c>
      <c r="C6" s="22">
        <v>5</v>
      </c>
      <c r="D6" s="21" t="s">
        <v>192</v>
      </c>
      <c r="E6" s="23"/>
      <c r="F6" s="21" t="s">
        <v>189</v>
      </c>
      <c r="G6" s="28">
        <f>+G27*$G$5</f>
        <v>0.8</v>
      </c>
      <c r="H6" s="28">
        <f>+H27*$H$5</f>
        <v>1</v>
      </c>
      <c r="I6" s="28">
        <f>+I27*$I$5</f>
        <v>0.75</v>
      </c>
      <c r="J6" s="28">
        <f>+J27*$J$5</f>
        <v>0.66</v>
      </c>
      <c r="K6" s="28">
        <f>+K27*$K$5</f>
        <v>0.64</v>
      </c>
      <c r="L6" s="28">
        <f>+L27*$L$5</f>
        <v>0.231</v>
      </c>
      <c r="M6" s="28">
        <f>+M27*$M$5</f>
        <v>0.378</v>
      </c>
      <c r="N6" s="28">
        <f>+N27*$N$5</f>
        <v>0.481</v>
      </c>
      <c r="O6" s="28">
        <f>+O27*$O$5</f>
        <v>0.477</v>
      </c>
      <c r="P6" s="5"/>
      <c r="Q6" s="5"/>
    </row>
    <row r="7" spans="1:17" s="6" customFormat="1" ht="16.5">
      <c r="A7" s="20"/>
      <c r="B7" s="21" t="s">
        <v>187</v>
      </c>
      <c r="C7" s="22">
        <v>5</v>
      </c>
      <c r="D7" s="21" t="s">
        <v>187</v>
      </c>
      <c r="E7" s="23"/>
      <c r="F7" s="21" t="s">
        <v>189</v>
      </c>
      <c r="G7" s="28">
        <f>+G28*$G$5</f>
        <v>0.8</v>
      </c>
      <c r="H7" s="28">
        <f>+H28*$H$5</f>
        <v>1</v>
      </c>
      <c r="I7" s="28">
        <f>+I28*$I$5</f>
        <v>0.75</v>
      </c>
      <c r="J7" s="28">
        <f>+J28*$J$5</f>
        <v>0.66</v>
      </c>
      <c r="K7" s="28">
        <f>+K28*$K$5</f>
        <v>0.65</v>
      </c>
      <c r="L7" s="28">
        <f>+L28*$L$5</f>
        <v>0.257</v>
      </c>
      <c r="M7" s="28">
        <f>+M28*$M$5</f>
        <v>0.344</v>
      </c>
      <c r="N7" s="28">
        <f>+N28*$N$5</f>
        <v>0.4</v>
      </c>
      <c r="O7" s="28">
        <f>+O28*$O$5</f>
        <v>0.483</v>
      </c>
      <c r="P7" s="5"/>
      <c r="Q7" s="5"/>
    </row>
    <row r="8" spans="1:17" s="6" customFormat="1" ht="16.5">
      <c r="A8" s="20"/>
      <c r="B8" s="21" t="s">
        <v>187</v>
      </c>
      <c r="C8" s="22">
        <v>6</v>
      </c>
      <c r="D8" s="21" t="s">
        <v>248</v>
      </c>
      <c r="E8" s="23"/>
      <c r="F8" s="21" t="s">
        <v>189</v>
      </c>
      <c r="G8" s="28">
        <f>+G29*$G$5</f>
        <v>0.75</v>
      </c>
      <c r="H8" s="28">
        <f>+H29*$H$5</f>
        <v>1</v>
      </c>
      <c r="I8" s="28">
        <f>+I29*$I$5</f>
        <v>0.75</v>
      </c>
      <c r="J8" s="28">
        <f>+J29*$J$5</f>
        <v>0.69</v>
      </c>
      <c r="K8" s="28">
        <f>+K29*$K$5</f>
        <v>0.67</v>
      </c>
      <c r="L8" s="28">
        <f>+L29*$L$5</f>
        <v>0.134</v>
      </c>
      <c r="M8" s="28">
        <f>+M29*$M$5</f>
        <v>0.286</v>
      </c>
      <c r="N8" s="28">
        <f>+N29*$N$5</f>
        <v>0.8483</v>
      </c>
      <c r="O8" s="28">
        <f>+O29*$O$5</f>
        <v>0.422</v>
      </c>
      <c r="P8" s="5"/>
      <c r="Q8" s="5"/>
    </row>
    <row r="9" spans="1:17" s="6" customFormat="1" ht="16.5">
      <c r="A9" s="20"/>
      <c r="B9" s="21" t="s">
        <v>187</v>
      </c>
      <c r="C9" s="22">
        <v>7</v>
      </c>
      <c r="D9" s="21" t="s">
        <v>249</v>
      </c>
      <c r="E9" s="23"/>
      <c r="F9" s="21" t="s">
        <v>189</v>
      </c>
      <c r="G9" s="28">
        <f>+G30*$G$5</f>
        <v>0.75</v>
      </c>
      <c r="H9" s="28">
        <f>+H30*$H$5</f>
        <v>1</v>
      </c>
      <c r="I9" s="28">
        <f>+I30*$I$5</f>
        <v>0.75</v>
      </c>
      <c r="J9" s="28">
        <f>+J30*$J$5</f>
        <v>0.61</v>
      </c>
      <c r="K9" s="28">
        <f>+K30*$K$5</f>
        <v>0.8</v>
      </c>
      <c r="L9" s="28">
        <f>+L30*$L$5</f>
        <v>0.276</v>
      </c>
      <c r="M9" s="28">
        <f>+M30*$M$5</f>
        <v>0.411</v>
      </c>
      <c r="N9" s="28">
        <f>+N30*$N$5</f>
        <v>0.617</v>
      </c>
      <c r="O9" s="28">
        <f>+O30*$O$5</f>
        <v>0.829</v>
      </c>
      <c r="P9" s="5"/>
      <c r="Q9" s="5"/>
    </row>
    <row r="10" spans="1:17" s="6" customFormat="1" ht="16.5">
      <c r="A10" s="20"/>
      <c r="B10" s="21" t="s">
        <v>187</v>
      </c>
      <c r="C10" s="22">
        <v>5</v>
      </c>
      <c r="D10" s="21" t="s">
        <v>199</v>
      </c>
      <c r="E10" s="23"/>
      <c r="F10" s="21" t="s">
        <v>190</v>
      </c>
      <c r="G10" s="28">
        <f>+G31*$G$5</f>
        <v>0.75</v>
      </c>
      <c r="H10" s="28">
        <f aca="true" t="shared" si="0" ref="H10:H19">+H31*$H$5</f>
        <v>1</v>
      </c>
      <c r="I10" s="28">
        <f aca="true" t="shared" si="1" ref="I10:I19">+I31*$I$5</f>
        <v>0.75</v>
      </c>
      <c r="J10" s="28">
        <f aca="true" t="shared" si="2" ref="J10:J19">+J31*$J$5</f>
        <v>0.61</v>
      </c>
      <c r="K10" s="28">
        <f aca="true" t="shared" si="3" ref="K10:K19">+K31*$K$5</f>
        <v>0.82</v>
      </c>
      <c r="L10" s="28">
        <f aca="true" t="shared" si="4" ref="L10:L19">+L31*$L$5</f>
        <v>0.203</v>
      </c>
      <c r="M10" s="28">
        <f aca="true" t="shared" si="5" ref="M10:M19">+M31*$M$5</f>
        <v>0.277</v>
      </c>
      <c r="N10" s="28">
        <f aca="true" t="shared" si="6" ref="N10:N19">+N31*$N$5</f>
        <v>0.461</v>
      </c>
      <c r="O10" s="28">
        <f aca="true" t="shared" si="7" ref="O10:O19">+O31*$O$5</f>
        <v>0.605</v>
      </c>
      <c r="P10" s="5"/>
      <c r="Q10" s="5"/>
    </row>
    <row r="11" spans="1:17" s="6" customFormat="1" ht="16.5">
      <c r="A11" s="20"/>
      <c r="B11" s="21" t="s">
        <v>187</v>
      </c>
      <c r="C11" s="22">
        <v>5</v>
      </c>
      <c r="D11" s="21" t="s">
        <v>191</v>
      </c>
      <c r="E11" s="23"/>
      <c r="F11" s="21" t="s">
        <v>189</v>
      </c>
      <c r="G11" s="28">
        <f aca="true" t="shared" si="8" ref="G11:G19">+G32*$G$5</f>
        <v>0.75</v>
      </c>
      <c r="H11" s="28">
        <f t="shared" si="0"/>
        <v>1</v>
      </c>
      <c r="I11" s="28">
        <f t="shared" si="1"/>
        <v>0.75</v>
      </c>
      <c r="J11" s="28">
        <f t="shared" si="2"/>
        <v>0.66</v>
      </c>
      <c r="K11" s="28">
        <f t="shared" si="3"/>
        <v>0.77</v>
      </c>
      <c r="L11" s="28">
        <f t="shared" si="4"/>
        <v>0.198</v>
      </c>
      <c r="M11" s="28">
        <f t="shared" si="5"/>
        <v>0.53</v>
      </c>
      <c r="N11" s="28">
        <f t="shared" si="6"/>
        <v>0.567</v>
      </c>
      <c r="O11" s="28">
        <f t="shared" si="7"/>
        <v>0.643</v>
      </c>
      <c r="P11" s="5"/>
      <c r="Q11" s="5"/>
    </row>
    <row r="12" spans="1:17" s="6" customFormat="1" ht="16.5">
      <c r="A12" s="20"/>
      <c r="B12" s="21" t="s">
        <v>187</v>
      </c>
      <c r="C12" s="22">
        <v>5</v>
      </c>
      <c r="D12" s="21" t="s">
        <v>188</v>
      </c>
      <c r="E12" s="23"/>
      <c r="F12" s="21" t="s">
        <v>190</v>
      </c>
      <c r="G12" s="28">
        <f t="shared" si="8"/>
        <v>0.75</v>
      </c>
      <c r="H12" s="28">
        <f t="shared" si="0"/>
        <v>1</v>
      </c>
      <c r="I12" s="28">
        <f t="shared" si="1"/>
        <v>0.75</v>
      </c>
      <c r="J12" s="28">
        <f t="shared" si="2"/>
        <v>0.67</v>
      </c>
      <c r="K12" s="28">
        <f t="shared" si="3"/>
        <v>0.8</v>
      </c>
      <c r="L12" s="28">
        <f t="shared" si="4"/>
        <v>0.213</v>
      </c>
      <c r="M12" s="28">
        <f t="shared" si="5"/>
        <v>0.431</v>
      </c>
      <c r="N12" s="28">
        <f t="shared" si="6"/>
        <v>0.376</v>
      </c>
      <c r="O12" s="28">
        <f t="shared" si="7"/>
        <v>0.545</v>
      </c>
      <c r="P12" s="5"/>
      <c r="Q12" s="5"/>
    </row>
    <row r="13" spans="1:17" s="6" customFormat="1" ht="16.5">
      <c r="A13" s="20"/>
      <c r="B13" s="21" t="s">
        <v>187</v>
      </c>
      <c r="C13" s="22">
        <v>5</v>
      </c>
      <c r="D13" s="21" t="s">
        <v>193</v>
      </c>
      <c r="E13" s="23"/>
      <c r="F13" s="21" t="s">
        <v>189</v>
      </c>
      <c r="G13" s="28">
        <f t="shared" si="8"/>
        <v>0.75</v>
      </c>
      <c r="H13" s="28">
        <f t="shared" si="0"/>
        <v>1</v>
      </c>
      <c r="I13" s="28">
        <f t="shared" si="1"/>
        <v>0.75</v>
      </c>
      <c r="J13" s="28">
        <f t="shared" si="2"/>
        <v>0.61</v>
      </c>
      <c r="K13" s="28">
        <f t="shared" si="3"/>
        <v>0.81</v>
      </c>
      <c r="L13" s="28">
        <f t="shared" si="4"/>
        <v>0.143</v>
      </c>
      <c r="M13" s="28">
        <f t="shared" si="5"/>
        <v>0.418</v>
      </c>
      <c r="N13" s="28">
        <f t="shared" si="6"/>
        <v>0.605</v>
      </c>
      <c r="O13" s="28">
        <f t="shared" si="7"/>
        <v>0.753</v>
      </c>
      <c r="P13" s="5"/>
      <c r="Q13" s="5"/>
    </row>
    <row r="14" spans="1:17" s="6" customFormat="1" ht="16.5">
      <c r="A14" s="20"/>
      <c r="B14" s="21" t="s">
        <v>187</v>
      </c>
      <c r="C14" s="22">
        <v>5</v>
      </c>
      <c r="D14" s="21" t="s">
        <v>198</v>
      </c>
      <c r="E14" s="23"/>
      <c r="F14" s="21" t="s">
        <v>189</v>
      </c>
      <c r="G14" s="28">
        <f t="shared" si="8"/>
        <v>0.75</v>
      </c>
      <c r="H14" s="28">
        <f t="shared" si="0"/>
        <v>1</v>
      </c>
      <c r="I14" s="28">
        <f t="shared" si="1"/>
        <v>0.75</v>
      </c>
      <c r="J14" s="28">
        <f t="shared" si="2"/>
        <v>0.86</v>
      </c>
      <c r="K14" s="28">
        <f t="shared" si="3"/>
        <v>0.8</v>
      </c>
      <c r="L14" s="28">
        <f t="shared" si="4"/>
        <v>0.236</v>
      </c>
      <c r="M14" s="28">
        <f t="shared" si="5"/>
        <v>0.501</v>
      </c>
      <c r="N14" s="28">
        <f t="shared" si="6"/>
        <v>0.697</v>
      </c>
      <c r="O14" s="28">
        <f t="shared" si="7"/>
        <v>0.635</v>
      </c>
      <c r="P14" s="5"/>
      <c r="Q14" s="5"/>
    </row>
    <row r="15" spans="1:17" s="6" customFormat="1" ht="16.5">
      <c r="A15" s="20"/>
      <c r="B15" s="21" t="s">
        <v>187</v>
      </c>
      <c r="C15" s="22">
        <v>5</v>
      </c>
      <c r="D15" s="21" t="s">
        <v>195</v>
      </c>
      <c r="E15" s="23"/>
      <c r="F15" s="21" t="s">
        <v>189</v>
      </c>
      <c r="G15" s="28">
        <f t="shared" si="8"/>
        <v>0.8</v>
      </c>
      <c r="H15" s="28">
        <f t="shared" si="0"/>
        <v>1</v>
      </c>
      <c r="I15" s="28">
        <f t="shared" si="1"/>
        <v>0.75</v>
      </c>
      <c r="J15" s="28">
        <f t="shared" si="2"/>
        <v>0.73</v>
      </c>
      <c r="K15" s="28">
        <f t="shared" si="3"/>
        <v>0.83</v>
      </c>
      <c r="L15" s="28">
        <f t="shared" si="4"/>
        <v>0.187</v>
      </c>
      <c r="M15" s="28">
        <f t="shared" si="5"/>
        <v>0.377</v>
      </c>
      <c r="N15" s="28">
        <f t="shared" si="6"/>
        <v>0.42</v>
      </c>
      <c r="O15" s="28">
        <f t="shared" si="7"/>
        <v>0.573</v>
      </c>
      <c r="P15" s="5"/>
      <c r="Q15" s="5"/>
    </row>
    <row r="16" spans="1:17" s="6" customFormat="1" ht="16.5">
      <c r="A16" s="20"/>
      <c r="B16" s="21" t="s">
        <v>187</v>
      </c>
      <c r="C16" s="22">
        <v>5</v>
      </c>
      <c r="D16" s="21" t="s">
        <v>223</v>
      </c>
      <c r="E16" s="23"/>
      <c r="F16" s="21" t="s">
        <v>189</v>
      </c>
      <c r="G16" s="28">
        <f t="shared" si="8"/>
        <v>0.75</v>
      </c>
      <c r="H16" s="28">
        <f t="shared" si="0"/>
        <v>1</v>
      </c>
      <c r="I16" s="28">
        <f t="shared" si="1"/>
        <v>0.75</v>
      </c>
      <c r="J16" s="28">
        <f t="shared" si="2"/>
        <v>0.72</v>
      </c>
      <c r="K16" s="28">
        <f t="shared" si="3"/>
        <v>0.8</v>
      </c>
      <c r="L16" s="28">
        <f t="shared" si="4"/>
        <v>0.168</v>
      </c>
      <c r="M16" s="28">
        <f t="shared" si="5"/>
        <v>0.482</v>
      </c>
      <c r="N16" s="28">
        <f t="shared" si="6"/>
        <v>0.843</v>
      </c>
      <c r="O16" s="28">
        <f t="shared" si="7"/>
        <v>0.69</v>
      </c>
      <c r="P16" s="5"/>
      <c r="Q16" s="5"/>
    </row>
    <row r="17" spans="1:17" s="6" customFormat="1" ht="16.5">
      <c r="A17" s="20"/>
      <c r="B17" s="21" t="s">
        <v>187</v>
      </c>
      <c r="C17" s="22">
        <v>5</v>
      </c>
      <c r="D17" s="21" t="s">
        <v>194</v>
      </c>
      <c r="E17" s="23"/>
      <c r="F17" s="21" t="s">
        <v>189</v>
      </c>
      <c r="G17" s="28">
        <f t="shared" si="8"/>
        <v>0.75</v>
      </c>
      <c r="H17" s="28">
        <f t="shared" si="0"/>
        <v>1</v>
      </c>
      <c r="I17" s="28">
        <f t="shared" si="1"/>
        <v>0.75</v>
      </c>
      <c r="J17" s="28">
        <f t="shared" si="2"/>
        <v>0.64</v>
      </c>
      <c r="K17" s="28">
        <f t="shared" si="3"/>
        <v>0.68</v>
      </c>
      <c r="L17" s="28">
        <f t="shared" si="4"/>
        <v>0.192</v>
      </c>
      <c r="M17" s="28">
        <f t="shared" si="5"/>
        <v>0.379</v>
      </c>
      <c r="N17" s="28">
        <f t="shared" si="6"/>
        <v>0.579</v>
      </c>
      <c r="O17" s="28">
        <f t="shared" si="7"/>
        <v>0.55</v>
      </c>
      <c r="P17" s="5"/>
      <c r="Q17" s="5"/>
    </row>
    <row r="18" spans="1:17" s="6" customFormat="1" ht="16.5">
      <c r="A18" s="20"/>
      <c r="B18" s="21" t="s">
        <v>187</v>
      </c>
      <c r="C18" s="22">
        <v>5</v>
      </c>
      <c r="D18" s="21" t="s">
        <v>196</v>
      </c>
      <c r="E18" s="23"/>
      <c r="F18" s="21" t="s">
        <v>189</v>
      </c>
      <c r="G18" s="28">
        <f t="shared" si="8"/>
        <v>0.75</v>
      </c>
      <c r="H18" s="28">
        <f t="shared" si="0"/>
        <v>1</v>
      </c>
      <c r="I18" s="28">
        <f t="shared" si="1"/>
        <v>0.75</v>
      </c>
      <c r="J18" s="28">
        <f t="shared" si="2"/>
        <v>0.68</v>
      </c>
      <c r="K18" s="28">
        <f t="shared" si="3"/>
        <v>0.81</v>
      </c>
      <c r="L18" s="28">
        <f t="shared" si="4"/>
        <v>0.273</v>
      </c>
      <c r="M18" s="28">
        <f t="shared" si="5"/>
        <v>0.473</v>
      </c>
      <c r="N18" s="28">
        <f t="shared" si="6"/>
        <v>0.516</v>
      </c>
      <c r="O18" s="28">
        <f t="shared" si="7"/>
        <v>0.51</v>
      </c>
      <c r="P18" s="5"/>
      <c r="Q18" s="5"/>
    </row>
    <row r="19" spans="1:17" s="6" customFormat="1" ht="16.5">
      <c r="A19" s="20"/>
      <c r="B19" s="24" t="s">
        <v>187</v>
      </c>
      <c r="C19" s="22">
        <v>5</v>
      </c>
      <c r="D19" s="24" t="s">
        <v>197</v>
      </c>
      <c r="E19" s="23"/>
      <c r="F19" s="24" t="s">
        <v>189</v>
      </c>
      <c r="G19" s="28">
        <f t="shared" si="8"/>
        <v>0.75</v>
      </c>
      <c r="H19" s="28">
        <f t="shared" si="0"/>
        <v>1</v>
      </c>
      <c r="I19" s="28">
        <f t="shared" si="1"/>
        <v>0.75</v>
      </c>
      <c r="J19" s="28">
        <f t="shared" si="2"/>
        <v>0.73</v>
      </c>
      <c r="K19" s="28">
        <f t="shared" si="3"/>
        <v>0.77</v>
      </c>
      <c r="L19" s="28">
        <f t="shared" si="4"/>
        <v>0.314</v>
      </c>
      <c r="M19" s="28">
        <f t="shared" si="5"/>
        <v>0.711</v>
      </c>
      <c r="N19" s="28">
        <f t="shared" si="6"/>
        <v>0.397</v>
      </c>
      <c r="O19" s="28">
        <f t="shared" si="7"/>
        <v>0.836</v>
      </c>
      <c r="P19" s="5"/>
      <c r="Q19" s="5"/>
    </row>
    <row r="22" spans="1:17" s="6" customFormat="1" ht="18">
      <c r="A22" s="268" t="s">
        <v>200</v>
      </c>
      <c r="B22" s="268"/>
      <c r="C22" s="268"/>
      <c r="D22" s="268"/>
      <c r="E22" s="268"/>
      <c r="F22" s="268"/>
      <c r="G22" s="269"/>
      <c r="H22" s="269"/>
      <c r="I22" s="269"/>
      <c r="J22" s="269"/>
      <c r="K22" s="269"/>
      <c r="L22" s="269"/>
      <c r="M22" s="269"/>
      <c r="N22" s="269"/>
      <c r="O22" s="269"/>
      <c r="P22" s="5"/>
      <c r="Q22" s="5"/>
    </row>
    <row r="23" spans="1:17" s="9" customFormat="1" ht="16.5" customHeight="1">
      <c r="A23" s="7"/>
      <c r="B23" s="7"/>
      <c r="C23" s="7"/>
      <c r="D23" s="7"/>
      <c r="E23" s="272" t="s">
        <v>182</v>
      </c>
      <c r="F23" s="275" t="s">
        <v>183</v>
      </c>
      <c r="G23" s="270" t="s">
        <v>184</v>
      </c>
      <c r="H23" s="271"/>
      <c r="I23" s="271"/>
      <c r="J23" s="271"/>
      <c r="K23" s="271"/>
      <c r="L23" s="271"/>
      <c r="M23" s="271"/>
      <c r="N23" s="271"/>
      <c r="O23" s="271"/>
      <c r="P23" s="8"/>
      <c r="Q23" s="8"/>
    </row>
    <row r="24" spans="1:17" s="6" customFormat="1" ht="16.5">
      <c r="A24" s="10"/>
      <c r="B24" s="11"/>
      <c r="C24" s="10"/>
      <c r="D24" s="10"/>
      <c r="E24" s="273"/>
      <c r="F24" s="276"/>
      <c r="G24" s="12" t="s">
        <v>201</v>
      </c>
      <c r="H24" s="13" t="s">
        <v>202</v>
      </c>
      <c r="I24" s="13" t="s">
        <v>229</v>
      </c>
      <c r="J24" s="13" t="s">
        <v>230</v>
      </c>
      <c r="K24" s="13" t="s">
        <v>231</v>
      </c>
      <c r="L24" s="13" t="s">
        <v>203</v>
      </c>
      <c r="M24" s="13" t="s">
        <v>204</v>
      </c>
      <c r="N24" s="13" t="s">
        <v>205</v>
      </c>
      <c r="O24" s="13" t="s">
        <v>206</v>
      </c>
      <c r="P24" s="5"/>
      <c r="Q24" s="5"/>
    </row>
    <row r="25" spans="1:17" s="16" customFormat="1" ht="165" customHeight="1">
      <c r="A25" s="10" t="s">
        <v>185</v>
      </c>
      <c r="B25" s="11" t="s">
        <v>186</v>
      </c>
      <c r="C25" s="10" t="s">
        <v>185</v>
      </c>
      <c r="D25" s="10" t="s">
        <v>0</v>
      </c>
      <c r="E25" s="273"/>
      <c r="F25" s="276"/>
      <c r="G25" s="14" t="s">
        <v>227</v>
      </c>
      <c r="H25" s="14" t="s">
        <v>228</v>
      </c>
      <c r="I25" s="14" t="s">
        <v>224</v>
      </c>
      <c r="J25" s="14" t="s">
        <v>225</v>
      </c>
      <c r="K25" s="14" t="s">
        <v>226</v>
      </c>
      <c r="L25" s="14" t="s">
        <v>232</v>
      </c>
      <c r="M25" s="14" t="s">
        <v>233</v>
      </c>
      <c r="N25" s="14" t="s">
        <v>234</v>
      </c>
      <c r="O25" s="26" t="s">
        <v>235</v>
      </c>
      <c r="P25" s="15"/>
      <c r="Q25" s="15"/>
    </row>
    <row r="26" spans="1:17" s="9" customFormat="1" ht="23.25" customHeight="1">
      <c r="A26" s="17"/>
      <c r="B26" s="18"/>
      <c r="C26" s="17"/>
      <c r="D26" s="17"/>
      <c r="E26" s="274"/>
      <c r="F26" s="277"/>
      <c r="G26" s="19"/>
      <c r="H26" s="19"/>
      <c r="I26" s="19"/>
      <c r="J26" s="19"/>
      <c r="K26" s="19"/>
      <c r="L26" s="19"/>
      <c r="M26" s="19"/>
      <c r="N26" s="19"/>
      <c r="O26" s="19"/>
      <c r="P26" s="8"/>
      <c r="Q26" s="8"/>
    </row>
    <row r="27" spans="1:17" s="6" customFormat="1" ht="16.5">
      <c r="A27" s="20"/>
      <c r="B27" s="21" t="s">
        <v>187</v>
      </c>
      <c r="C27" s="22">
        <v>5</v>
      </c>
      <c r="D27" s="21" t="s">
        <v>192</v>
      </c>
      <c r="E27" s="23"/>
      <c r="F27" s="21" t="s">
        <v>189</v>
      </c>
      <c r="G27" s="28">
        <v>0.8</v>
      </c>
      <c r="H27" s="28">
        <v>1</v>
      </c>
      <c r="I27" s="28">
        <v>0.75</v>
      </c>
      <c r="J27" s="28">
        <v>0.66</v>
      </c>
      <c r="K27" s="28">
        <v>0.64</v>
      </c>
      <c r="L27" s="28">
        <v>0.231</v>
      </c>
      <c r="M27" s="28">
        <v>0.378</v>
      </c>
      <c r="N27" s="28">
        <v>0.481</v>
      </c>
      <c r="O27" s="28">
        <v>0.477</v>
      </c>
      <c r="P27" s="5"/>
      <c r="Q27" s="5"/>
    </row>
    <row r="28" spans="1:17" s="6" customFormat="1" ht="16.5">
      <c r="A28" s="20"/>
      <c r="B28" s="21" t="s">
        <v>187</v>
      </c>
      <c r="C28" s="22">
        <v>5</v>
      </c>
      <c r="D28" s="21" t="s">
        <v>187</v>
      </c>
      <c r="E28" s="23"/>
      <c r="F28" s="21" t="s">
        <v>189</v>
      </c>
      <c r="G28" s="28">
        <v>0.8</v>
      </c>
      <c r="H28" s="28">
        <v>1</v>
      </c>
      <c r="I28" s="28">
        <v>0.75</v>
      </c>
      <c r="J28" s="28">
        <v>0.66</v>
      </c>
      <c r="K28" s="28">
        <v>0.65</v>
      </c>
      <c r="L28" s="28">
        <v>0.257</v>
      </c>
      <c r="M28" s="28">
        <v>0.344</v>
      </c>
      <c r="N28" s="28">
        <v>0.4</v>
      </c>
      <c r="O28" s="28">
        <v>0.483</v>
      </c>
      <c r="P28" s="5"/>
      <c r="Q28" s="5"/>
    </row>
    <row r="29" spans="1:17" s="6" customFormat="1" ht="16.5">
      <c r="A29" s="20"/>
      <c r="B29" s="21" t="s">
        <v>187</v>
      </c>
      <c r="C29" s="22">
        <v>6</v>
      </c>
      <c r="D29" s="21" t="s">
        <v>248</v>
      </c>
      <c r="E29" s="23"/>
      <c r="F29" s="21" t="s">
        <v>189</v>
      </c>
      <c r="G29" s="28">
        <v>0.75</v>
      </c>
      <c r="H29" s="28">
        <v>1</v>
      </c>
      <c r="I29" s="28">
        <v>0.75</v>
      </c>
      <c r="J29" s="28">
        <v>0.69</v>
      </c>
      <c r="K29" s="28">
        <v>0.67</v>
      </c>
      <c r="L29" s="28">
        <v>0.134</v>
      </c>
      <c r="M29" s="28">
        <v>0.286</v>
      </c>
      <c r="N29" s="28">
        <v>0.8483</v>
      </c>
      <c r="O29" s="28">
        <v>0.422</v>
      </c>
      <c r="P29" s="5"/>
      <c r="Q29" s="5"/>
    </row>
    <row r="30" spans="1:17" s="6" customFormat="1" ht="16.5">
      <c r="A30" s="20"/>
      <c r="B30" s="21" t="s">
        <v>187</v>
      </c>
      <c r="C30" s="22">
        <v>7</v>
      </c>
      <c r="D30" s="21" t="s">
        <v>249</v>
      </c>
      <c r="E30" s="23"/>
      <c r="F30" s="21" t="s">
        <v>189</v>
      </c>
      <c r="G30" s="28">
        <v>0.75</v>
      </c>
      <c r="H30" s="28">
        <v>1</v>
      </c>
      <c r="I30" s="28">
        <v>0.75</v>
      </c>
      <c r="J30" s="28">
        <v>0.61</v>
      </c>
      <c r="K30" s="28">
        <v>0.8</v>
      </c>
      <c r="L30" s="28">
        <v>0.276</v>
      </c>
      <c r="M30" s="28">
        <v>0.411</v>
      </c>
      <c r="N30" s="28">
        <v>0.617</v>
      </c>
      <c r="O30" s="28">
        <v>0.829</v>
      </c>
      <c r="P30" s="5"/>
      <c r="Q30" s="5"/>
    </row>
    <row r="31" spans="1:17" s="6" customFormat="1" ht="16.5">
      <c r="A31" s="20"/>
      <c r="B31" s="21" t="s">
        <v>187</v>
      </c>
      <c r="C31" s="22">
        <v>5</v>
      </c>
      <c r="D31" s="21" t="s">
        <v>199</v>
      </c>
      <c r="E31" s="23"/>
      <c r="F31" s="21" t="s">
        <v>190</v>
      </c>
      <c r="G31" s="28">
        <v>0.75</v>
      </c>
      <c r="H31" s="28">
        <v>1</v>
      </c>
      <c r="I31" s="28">
        <v>0.75</v>
      </c>
      <c r="J31" s="28">
        <v>0.61</v>
      </c>
      <c r="K31" s="28">
        <v>0.82</v>
      </c>
      <c r="L31" s="28">
        <v>0.203</v>
      </c>
      <c r="M31" s="28">
        <v>0.277</v>
      </c>
      <c r="N31" s="28">
        <v>0.461</v>
      </c>
      <c r="O31" s="28">
        <v>0.605</v>
      </c>
      <c r="P31" s="5"/>
      <c r="Q31" s="5"/>
    </row>
    <row r="32" spans="1:17" s="6" customFormat="1" ht="16.5">
      <c r="A32" s="20"/>
      <c r="B32" s="21" t="s">
        <v>187</v>
      </c>
      <c r="C32" s="22">
        <v>5</v>
      </c>
      <c r="D32" s="21" t="s">
        <v>191</v>
      </c>
      <c r="E32" s="23"/>
      <c r="F32" s="21" t="s">
        <v>189</v>
      </c>
      <c r="G32" s="28">
        <v>0.75</v>
      </c>
      <c r="H32" s="28">
        <v>1</v>
      </c>
      <c r="I32" s="28">
        <v>0.75</v>
      </c>
      <c r="J32" s="28">
        <v>0.66</v>
      </c>
      <c r="K32" s="28">
        <v>0.77</v>
      </c>
      <c r="L32" s="28">
        <v>0.198</v>
      </c>
      <c r="M32" s="28">
        <v>0.53</v>
      </c>
      <c r="N32" s="28">
        <v>0.567</v>
      </c>
      <c r="O32" s="28">
        <v>0.643</v>
      </c>
      <c r="P32" s="5"/>
      <c r="Q32" s="5"/>
    </row>
    <row r="33" spans="1:17" s="6" customFormat="1" ht="16.5">
      <c r="A33" s="20"/>
      <c r="B33" s="21" t="s">
        <v>187</v>
      </c>
      <c r="C33" s="22">
        <v>5</v>
      </c>
      <c r="D33" s="21" t="s">
        <v>188</v>
      </c>
      <c r="E33" s="23"/>
      <c r="F33" s="21" t="s">
        <v>190</v>
      </c>
      <c r="G33" s="28">
        <v>0.75</v>
      </c>
      <c r="H33" s="28">
        <v>1</v>
      </c>
      <c r="I33" s="28">
        <v>0.75</v>
      </c>
      <c r="J33" s="28">
        <v>0.67</v>
      </c>
      <c r="K33" s="28">
        <v>0.8</v>
      </c>
      <c r="L33" s="28">
        <v>0.213</v>
      </c>
      <c r="M33" s="28">
        <v>0.431</v>
      </c>
      <c r="N33" s="28">
        <v>0.376</v>
      </c>
      <c r="O33" s="28">
        <v>0.545</v>
      </c>
      <c r="P33" s="5"/>
      <c r="Q33" s="5"/>
    </row>
    <row r="34" spans="1:17" s="6" customFormat="1" ht="16.5">
      <c r="A34" s="20"/>
      <c r="B34" s="21" t="s">
        <v>187</v>
      </c>
      <c r="C34" s="22">
        <v>5</v>
      </c>
      <c r="D34" s="21" t="s">
        <v>193</v>
      </c>
      <c r="E34" s="23"/>
      <c r="F34" s="21" t="s">
        <v>189</v>
      </c>
      <c r="G34" s="28">
        <v>0.75</v>
      </c>
      <c r="H34" s="28">
        <v>1</v>
      </c>
      <c r="I34" s="28">
        <v>0.75</v>
      </c>
      <c r="J34" s="28">
        <v>0.61</v>
      </c>
      <c r="K34" s="28">
        <v>0.81</v>
      </c>
      <c r="L34" s="28">
        <v>0.143</v>
      </c>
      <c r="M34" s="28">
        <v>0.418</v>
      </c>
      <c r="N34" s="28">
        <v>0.605</v>
      </c>
      <c r="O34" s="28">
        <v>0.753</v>
      </c>
      <c r="P34" s="5"/>
      <c r="Q34" s="5"/>
    </row>
    <row r="35" spans="1:17" s="6" customFormat="1" ht="16.5">
      <c r="A35" s="20"/>
      <c r="B35" s="21" t="s">
        <v>187</v>
      </c>
      <c r="C35" s="22">
        <v>5</v>
      </c>
      <c r="D35" s="21" t="s">
        <v>198</v>
      </c>
      <c r="E35" s="23"/>
      <c r="F35" s="21" t="s">
        <v>189</v>
      </c>
      <c r="G35" s="28">
        <v>0.75</v>
      </c>
      <c r="H35" s="28">
        <v>1</v>
      </c>
      <c r="I35" s="28">
        <v>0.75</v>
      </c>
      <c r="J35" s="28">
        <v>0.86</v>
      </c>
      <c r="K35" s="28">
        <v>0.8</v>
      </c>
      <c r="L35" s="28">
        <v>0.236</v>
      </c>
      <c r="M35" s="28">
        <v>0.501</v>
      </c>
      <c r="N35" s="28">
        <v>0.697</v>
      </c>
      <c r="O35" s="28">
        <v>0.635</v>
      </c>
      <c r="P35" s="5"/>
      <c r="Q35" s="5"/>
    </row>
    <row r="36" spans="1:17" s="6" customFormat="1" ht="16.5">
      <c r="A36" s="20"/>
      <c r="B36" s="21" t="s">
        <v>187</v>
      </c>
      <c r="C36" s="22">
        <v>5</v>
      </c>
      <c r="D36" s="21" t="s">
        <v>195</v>
      </c>
      <c r="E36" s="23"/>
      <c r="F36" s="21" t="s">
        <v>189</v>
      </c>
      <c r="G36" s="28">
        <v>0.8</v>
      </c>
      <c r="H36" s="28">
        <v>1</v>
      </c>
      <c r="I36" s="28">
        <v>0.75</v>
      </c>
      <c r="J36" s="28">
        <v>0.73</v>
      </c>
      <c r="K36" s="28">
        <v>0.83</v>
      </c>
      <c r="L36" s="28">
        <v>0.187</v>
      </c>
      <c r="M36" s="28">
        <v>0.377</v>
      </c>
      <c r="N36" s="28">
        <v>0.42</v>
      </c>
      <c r="O36" s="28">
        <v>0.573</v>
      </c>
      <c r="P36" s="5"/>
      <c r="Q36" s="5"/>
    </row>
    <row r="37" spans="1:17" s="6" customFormat="1" ht="16.5">
      <c r="A37" s="20"/>
      <c r="B37" s="21" t="s">
        <v>187</v>
      </c>
      <c r="C37" s="22">
        <v>5</v>
      </c>
      <c r="D37" s="21" t="s">
        <v>223</v>
      </c>
      <c r="E37" s="23"/>
      <c r="F37" s="21" t="s">
        <v>189</v>
      </c>
      <c r="G37" s="28">
        <v>0.75</v>
      </c>
      <c r="H37" s="28">
        <v>1</v>
      </c>
      <c r="I37" s="28">
        <v>0.75</v>
      </c>
      <c r="J37" s="28">
        <v>0.72</v>
      </c>
      <c r="K37" s="28">
        <v>0.8</v>
      </c>
      <c r="L37" s="28">
        <v>0.168</v>
      </c>
      <c r="M37" s="28">
        <v>0.482</v>
      </c>
      <c r="N37" s="28">
        <v>0.843</v>
      </c>
      <c r="O37" s="28">
        <v>0.69</v>
      </c>
      <c r="P37" s="5"/>
      <c r="Q37" s="5"/>
    </row>
    <row r="38" spans="1:17" s="6" customFormat="1" ht="16.5">
      <c r="A38" s="20"/>
      <c r="B38" s="21" t="s">
        <v>187</v>
      </c>
      <c r="C38" s="22">
        <v>5</v>
      </c>
      <c r="D38" s="21" t="s">
        <v>194</v>
      </c>
      <c r="E38" s="23"/>
      <c r="F38" s="21" t="s">
        <v>189</v>
      </c>
      <c r="G38" s="28">
        <v>0.75</v>
      </c>
      <c r="H38" s="28">
        <v>1</v>
      </c>
      <c r="I38" s="28">
        <v>0.75</v>
      </c>
      <c r="J38" s="28">
        <v>0.64</v>
      </c>
      <c r="K38" s="28">
        <v>0.68</v>
      </c>
      <c r="L38" s="28">
        <v>0.192</v>
      </c>
      <c r="M38" s="28">
        <v>0.379</v>
      </c>
      <c r="N38" s="28">
        <v>0.579</v>
      </c>
      <c r="O38" s="28">
        <v>0.55</v>
      </c>
      <c r="P38" s="5"/>
      <c r="Q38" s="5"/>
    </row>
    <row r="39" spans="1:17" s="6" customFormat="1" ht="16.5">
      <c r="A39" s="20"/>
      <c r="B39" s="21" t="s">
        <v>187</v>
      </c>
      <c r="C39" s="22">
        <v>5</v>
      </c>
      <c r="D39" s="21" t="s">
        <v>196</v>
      </c>
      <c r="E39" s="23"/>
      <c r="F39" s="21" t="s">
        <v>189</v>
      </c>
      <c r="G39" s="28">
        <v>0.75</v>
      </c>
      <c r="H39" s="28">
        <v>1</v>
      </c>
      <c r="I39" s="28">
        <v>0.75</v>
      </c>
      <c r="J39" s="28">
        <v>0.68</v>
      </c>
      <c r="K39" s="28">
        <v>0.81</v>
      </c>
      <c r="L39" s="28">
        <v>0.273</v>
      </c>
      <c r="M39" s="28">
        <v>0.473</v>
      </c>
      <c r="N39" s="28">
        <v>0.516</v>
      </c>
      <c r="O39" s="28">
        <v>0.51</v>
      </c>
      <c r="P39" s="5"/>
      <c r="Q39" s="5"/>
    </row>
    <row r="40" spans="1:17" s="6" customFormat="1" ht="16.5">
      <c r="A40" s="20"/>
      <c r="B40" s="24" t="s">
        <v>187</v>
      </c>
      <c r="C40" s="22">
        <v>5</v>
      </c>
      <c r="D40" s="24" t="s">
        <v>197</v>
      </c>
      <c r="E40" s="23"/>
      <c r="F40" s="24" t="s">
        <v>189</v>
      </c>
      <c r="G40" s="28">
        <v>0.75</v>
      </c>
      <c r="H40" s="28">
        <v>1</v>
      </c>
      <c r="I40" s="28">
        <v>0.75</v>
      </c>
      <c r="J40" s="28">
        <v>0.73</v>
      </c>
      <c r="K40" s="28">
        <v>0.77</v>
      </c>
      <c r="L40" s="28">
        <v>0.314</v>
      </c>
      <c r="M40" s="28">
        <v>0.711</v>
      </c>
      <c r="N40" s="28">
        <v>0.397</v>
      </c>
      <c r="O40" s="28">
        <v>0.836</v>
      </c>
      <c r="P40" s="5"/>
      <c r="Q40" s="5"/>
    </row>
  </sheetData>
  <sheetProtection/>
  <mergeCells count="8">
    <mergeCell ref="A1:O1"/>
    <mergeCell ref="E2:E5"/>
    <mergeCell ref="F2:F5"/>
    <mergeCell ref="G2:O2"/>
    <mergeCell ref="A22:O22"/>
    <mergeCell ref="E23:E26"/>
    <mergeCell ref="F23:F26"/>
    <mergeCell ref="G23:O23"/>
  </mergeCells>
  <conditionalFormatting sqref="O4">
    <cfRule type="cellIs" priority="19" dxfId="93" operator="lessThan" stopIfTrue="1">
      <formula>0.65</formula>
    </cfRule>
  </conditionalFormatting>
  <conditionalFormatting sqref="N4 I4">
    <cfRule type="cellIs" priority="17" dxfId="93" operator="lessThan" stopIfTrue="1">
      <formula>0.5</formula>
    </cfRule>
  </conditionalFormatting>
  <conditionalFormatting sqref="H4">
    <cfRule type="cellIs" priority="16" dxfId="93" operator="lessThan" stopIfTrue="1">
      <formula>0.25</formula>
    </cfRule>
  </conditionalFormatting>
  <conditionalFormatting sqref="J4">
    <cfRule type="cellIs" priority="15" dxfId="93" operator="lessThan" stopIfTrue="1">
      <formula>0.85</formula>
    </cfRule>
  </conditionalFormatting>
  <conditionalFormatting sqref="L4">
    <cfRule type="cellIs" priority="13" dxfId="93" operator="lessThan" stopIfTrue="1">
      <formula>0.19</formula>
    </cfRule>
  </conditionalFormatting>
  <conditionalFormatting sqref="M4">
    <cfRule type="cellIs" priority="12" dxfId="93" operator="lessThan" stopIfTrue="1">
      <formula>0.9</formula>
    </cfRule>
  </conditionalFormatting>
  <conditionalFormatting sqref="G4">
    <cfRule type="cellIs" priority="10" dxfId="93" operator="lessThan" stopIfTrue="1">
      <formula>0.25</formula>
    </cfRule>
  </conditionalFormatting>
  <conditionalFormatting sqref="K4">
    <cfRule type="cellIs" priority="9" dxfId="93" operator="lessThan" stopIfTrue="1">
      <formula>0.19</formula>
    </cfRule>
  </conditionalFormatting>
  <conditionalFormatting sqref="O25">
    <cfRule type="cellIs" priority="8" dxfId="93" operator="lessThan" stopIfTrue="1">
      <formula>0.65</formula>
    </cfRule>
  </conditionalFormatting>
  <conditionalFormatting sqref="N25 I25">
    <cfRule type="cellIs" priority="7" dxfId="93" operator="lessThan" stopIfTrue="1">
      <formula>0.5</formula>
    </cfRule>
  </conditionalFormatting>
  <conditionalFormatting sqref="H25">
    <cfRule type="cellIs" priority="6" dxfId="93" operator="lessThan" stopIfTrue="1">
      <formula>0.25</formula>
    </cfRule>
  </conditionalFormatting>
  <conditionalFormatting sqref="J25">
    <cfRule type="cellIs" priority="5" dxfId="93" operator="lessThan" stopIfTrue="1">
      <formula>0.85</formula>
    </cfRule>
  </conditionalFormatting>
  <conditionalFormatting sqref="L25">
    <cfRule type="cellIs" priority="4" dxfId="93" operator="lessThan" stopIfTrue="1">
      <formula>0.19</formula>
    </cfRule>
  </conditionalFormatting>
  <conditionalFormatting sqref="M25">
    <cfRule type="cellIs" priority="3" dxfId="93" operator="lessThan" stopIfTrue="1">
      <formula>0.9</formula>
    </cfRule>
  </conditionalFormatting>
  <conditionalFormatting sqref="G25">
    <cfRule type="cellIs" priority="2" dxfId="93" operator="lessThan" stopIfTrue="1">
      <formula>0.25</formula>
    </cfRule>
  </conditionalFormatting>
  <conditionalFormatting sqref="K25">
    <cfRule type="cellIs" priority="1" dxfId="93" operator="lessThan" stopIfTrue="1">
      <formula>0.19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21"/>
  <sheetViews>
    <sheetView zoomScalePageLayoutView="0" workbookViewId="0" topLeftCell="A49">
      <selection activeCell="I120" sqref="I120"/>
    </sheetView>
  </sheetViews>
  <sheetFormatPr defaultColWidth="11.421875" defaultRowHeight="15"/>
  <cols>
    <col min="2" max="2" width="76.00390625" style="0" bestFit="1" customWidth="1"/>
  </cols>
  <sheetData>
    <row r="2" spans="2:4" ht="15">
      <c r="B2" t="s">
        <v>192</v>
      </c>
      <c r="C2">
        <v>2015</v>
      </c>
      <c r="D2">
        <v>2016</v>
      </c>
    </row>
    <row r="3" spans="2:4" ht="27.75" customHeight="1">
      <c r="B3" s="102" t="s">
        <v>257</v>
      </c>
      <c r="C3" s="100">
        <f>+'[2]META 1'!$C$25</f>
        <v>0.9129213483146067</v>
      </c>
      <c r="D3" s="100">
        <f>+'META 1'!$C$26</f>
        <v>0.37037037037037035</v>
      </c>
    </row>
    <row r="4" spans="2:4" ht="15" customHeight="1">
      <c r="B4" s="102" t="s">
        <v>258</v>
      </c>
      <c r="C4" s="100">
        <f>+'[2]META 2'!$C$25</f>
        <v>1.055461307581887</v>
      </c>
      <c r="D4" s="100">
        <f>+'META 2'!$C$26</f>
        <v>0</v>
      </c>
    </row>
    <row r="5" spans="2:4" ht="15" customHeight="1">
      <c r="B5" s="102" t="s">
        <v>259</v>
      </c>
      <c r="C5" s="100">
        <f>+'[2]META 3a'!$C$25</f>
        <v>0.4452528192069844</v>
      </c>
      <c r="D5" s="100">
        <f>+'META 3a'!$C$26</f>
        <v>0.19721845764970491</v>
      </c>
    </row>
    <row r="6" spans="2:4" ht="15" customHeight="1">
      <c r="B6" s="102" t="s">
        <v>260</v>
      </c>
      <c r="C6" s="100">
        <f>+'[2]META 3b'!$C$25</f>
        <v>0.9677630824196535</v>
      </c>
      <c r="D6" s="100">
        <f>+'META 3b'!$C$26</f>
        <v>0.8862745098039215</v>
      </c>
    </row>
    <row r="7" spans="2:4" ht="15" customHeight="1">
      <c r="B7" s="102" t="s">
        <v>261</v>
      </c>
      <c r="C7" s="100">
        <f>+'[2]META 3c'!$C$25</f>
        <v>0.7879897555715313</v>
      </c>
      <c r="D7" s="100">
        <f>+'META 3c'!$C$26</f>
        <v>0.13889539813130303</v>
      </c>
    </row>
    <row r="8" spans="2:4" ht="15" customHeight="1">
      <c r="B8" s="102" t="s">
        <v>262</v>
      </c>
      <c r="C8" s="100">
        <f>+'[2]META 4'!$C$25</f>
        <v>0.8048564511243984</v>
      </c>
      <c r="D8" s="100" t="e">
        <f>+'META 4a'!#REF!</f>
        <v>#REF!</v>
      </c>
    </row>
    <row r="9" spans="2:4" ht="15" customHeight="1">
      <c r="B9" s="102" t="s">
        <v>263</v>
      </c>
      <c r="C9" s="100">
        <f>+'[2]META 5'!$C$25</f>
        <v>0.8403043726359902</v>
      </c>
      <c r="D9" s="100" t="e">
        <f>+'META 5'!#REF!</f>
        <v>#REF!</v>
      </c>
    </row>
    <row r="10" spans="2:4" ht="15" customHeight="1">
      <c r="B10" s="102" t="s">
        <v>264</v>
      </c>
      <c r="C10" s="100">
        <f>+'[2]META 6'!$C$25</f>
        <v>1.147984792844606</v>
      </c>
      <c r="D10" s="100">
        <f>+'META 6'!$C$26</f>
        <v>0.8268900343642612</v>
      </c>
    </row>
    <row r="11" spans="2:4" ht="15" customHeight="1">
      <c r="B11" s="102" t="s">
        <v>265</v>
      </c>
      <c r="C11" s="100">
        <f>+'[2]META 8'!$C$25</f>
        <v>0.4953570568194465</v>
      </c>
      <c r="D11" s="100" t="e">
        <f>+'META 4b'!$C$26</f>
        <v>#DIV/0!</v>
      </c>
    </row>
    <row r="13" spans="2:4" ht="15">
      <c r="B13" s="40" t="s">
        <v>187</v>
      </c>
      <c r="C13" s="40">
        <v>2015</v>
      </c>
      <c r="D13" s="40">
        <v>2016</v>
      </c>
    </row>
    <row r="14" spans="2:4" ht="15">
      <c r="B14" s="102" t="s">
        <v>257</v>
      </c>
      <c r="C14" s="100">
        <f>+'[2]META 1'!$C$37</f>
        <v>0.8045977011494252</v>
      </c>
      <c r="D14" s="100"/>
    </row>
    <row r="15" spans="2:4" ht="15">
      <c r="B15" s="102" t="s">
        <v>258</v>
      </c>
      <c r="C15" s="100">
        <f>+'[2]META 2'!$C$37</f>
        <v>1.0421361654362562</v>
      </c>
      <c r="D15" s="100"/>
    </row>
    <row r="16" spans="2:4" ht="15">
      <c r="B16" s="102" t="s">
        <v>259</v>
      </c>
      <c r="C16" s="100">
        <f>+'[2]META 3a'!$C$37</f>
        <v>0.651270207852194</v>
      </c>
      <c r="D16" s="100"/>
    </row>
    <row r="17" spans="2:4" ht="15">
      <c r="B17" s="102" t="s">
        <v>260</v>
      </c>
      <c r="C17" s="100">
        <f>+'[2]META 3b'!$C$37</f>
        <v>1.0346984936714954</v>
      </c>
      <c r="D17" s="100"/>
    </row>
    <row r="18" spans="2:4" ht="15">
      <c r="B18" s="102" t="s">
        <v>261</v>
      </c>
      <c r="C18" s="100">
        <f>+'[2]META 3c'!$C$37</f>
        <v>0.7935341660543718</v>
      </c>
      <c r="D18" s="100"/>
    </row>
    <row r="19" spans="2:4" ht="15">
      <c r="B19" s="102" t="s">
        <v>262</v>
      </c>
      <c r="C19" s="100">
        <f>+'[2]META 4'!$C$37</f>
        <v>0.9744684924526502</v>
      </c>
      <c r="D19" s="100"/>
    </row>
    <row r="20" spans="2:4" ht="15">
      <c r="B20" s="102" t="s">
        <v>263</v>
      </c>
      <c r="C20" s="100">
        <f>+'[2]META 5'!$C$37</f>
        <v>1.0275838843241862</v>
      </c>
      <c r="D20" s="100"/>
    </row>
    <row r="21" spans="2:4" ht="15">
      <c r="B21" s="102" t="s">
        <v>264</v>
      </c>
      <c r="C21" s="100">
        <f>+'[2]META 6'!$C$37</f>
        <v>1.1838989739542225</v>
      </c>
      <c r="D21" s="100"/>
    </row>
    <row r="22" spans="2:4" ht="15">
      <c r="B22" s="102" t="s">
        <v>265</v>
      </c>
      <c r="C22" s="100">
        <f>+'[2]META 8'!$C$37</f>
        <v>0.9836580744265403</v>
      </c>
      <c r="D22" s="100"/>
    </row>
    <row r="24" spans="2:4" ht="15">
      <c r="B24" s="40" t="s">
        <v>248</v>
      </c>
      <c r="C24" s="40">
        <v>2015</v>
      </c>
      <c r="D24" s="40">
        <v>2016</v>
      </c>
    </row>
    <row r="25" spans="2:4" ht="15">
      <c r="B25" s="102" t="s">
        <v>257</v>
      </c>
      <c r="C25" s="100">
        <f>+'[2]META 1'!$C$42</f>
        <v>0</v>
      </c>
      <c r="D25" s="100"/>
    </row>
    <row r="26" spans="2:4" ht="15">
      <c r="B26" s="102" t="s">
        <v>258</v>
      </c>
      <c r="C26" s="100">
        <f>+'[2]META 2'!$C$42</f>
        <v>1.054368932038835</v>
      </c>
      <c r="D26" s="100"/>
    </row>
    <row r="27" spans="2:4" ht="15">
      <c r="B27" s="102" t="s">
        <v>259</v>
      </c>
      <c r="C27" s="100">
        <f>+'[2]META 3a'!$C$42</f>
        <v>1.0980392156862744</v>
      </c>
      <c r="D27" s="100"/>
    </row>
    <row r="28" spans="2:4" ht="15">
      <c r="B28" s="102" t="s">
        <v>260</v>
      </c>
      <c r="C28" s="100">
        <f>+'[2]META 3b'!$C$42</f>
        <v>1.8250134192163179</v>
      </c>
      <c r="D28" s="100"/>
    </row>
    <row r="29" spans="2:4" ht="15">
      <c r="B29" s="102" t="s">
        <v>261</v>
      </c>
      <c r="C29" s="100">
        <f>+'[2]META 3c'!$C$42</f>
        <v>2.0162346163917255</v>
      </c>
      <c r="D29" s="100"/>
    </row>
    <row r="30" spans="2:4" ht="15">
      <c r="B30" s="102" t="s">
        <v>262</v>
      </c>
      <c r="C30" s="100">
        <f>+'[2]META 4'!$C$42</f>
        <v>0.2925778842327827</v>
      </c>
      <c r="D30" s="100"/>
    </row>
    <row r="31" spans="2:4" ht="15">
      <c r="B31" s="102" t="s">
        <v>263</v>
      </c>
      <c r="C31" s="100">
        <f>+'[2]META 5'!$C$42</f>
        <v>0.8645094210156996</v>
      </c>
      <c r="D31" s="100"/>
    </row>
    <row r="32" spans="2:4" ht="15">
      <c r="B32" s="102" t="s">
        <v>264</v>
      </c>
      <c r="C32" s="100">
        <f>+'[2]META 6'!$C$42</f>
        <v>0.15717709929663246</v>
      </c>
      <c r="D32" s="100"/>
    </row>
    <row r="33" spans="2:4" ht="15">
      <c r="B33" s="102" t="s">
        <v>265</v>
      </c>
      <c r="C33" s="100">
        <f>+'[2]META 8'!$C$42</f>
        <v>0.7200649367652064</v>
      </c>
      <c r="D33" s="100"/>
    </row>
    <row r="35" spans="2:4" ht="15">
      <c r="B35" s="40" t="s">
        <v>249</v>
      </c>
      <c r="C35" s="40">
        <v>2015</v>
      </c>
      <c r="D35" s="40">
        <v>2016</v>
      </c>
    </row>
    <row r="36" spans="2:4" ht="15">
      <c r="B36" s="102" t="s">
        <v>257</v>
      </c>
      <c r="C36" s="101" t="s">
        <v>266</v>
      </c>
      <c r="D36" s="100"/>
    </row>
    <row r="37" spans="2:4" ht="15">
      <c r="B37" s="102" t="s">
        <v>258</v>
      </c>
      <c r="C37" s="100">
        <f>+'[2]META 2'!$C$47</f>
        <v>1.165588615782665</v>
      </c>
      <c r="D37" s="100"/>
    </row>
    <row r="38" spans="2:4" ht="15">
      <c r="B38" s="102" t="s">
        <v>259</v>
      </c>
      <c r="C38" s="100">
        <f>+'[2]META 3a'!$C$47</f>
        <v>0.7619047619047619</v>
      </c>
      <c r="D38" s="100"/>
    </row>
    <row r="39" spans="2:4" ht="15">
      <c r="B39" s="102" t="s">
        <v>260</v>
      </c>
      <c r="C39" s="100">
        <f>+'[2]META 3b'!$C$47</f>
        <v>1.0740531373657434</v>
      </c>
      <c r="D39" s="100"/>
    </row>
    <row r="40" spans="2:4" ht="15">
      <c r="B40" s="102" t="s">
        <v>261</v>
      </c>
      <c r="C40" s="100">
        <f>+'[2]META 3c'!$C$47</f>
        <v>0.8076923076923077</v>
      </c>
      <c r="D40" s="100"/>
    </row>
    <row r="41" spans="2:4" ht="15">
      <c r="B41" s="102" t="s">
        <v>262</v>
      </c>
      <c r="C41" s="100">
        <f>+'[2]META 4'!$C$47</f>
        <v>0.9663930909965162</v>
      </c>
      <c r="D41" s="100"/>
    </row>
    <row r="42" spans="2:4" ht="15">
      <c r="B42" s="102" t="s">
        <v>263</v>
      </c>
      <c r="C42" s="100">
        <f>+'[2]META 5'!$C$47</f>
        <v>0.9809249092754605</v>
      </c>
      <c r="D42" s="100"/>
    </row>
    <row r="43" spans="2:4" ht="15">
      <c r="B43" s="102" t="s">
        <v>264</v>
      </c>
      <c r="C43" s="100">
        <f>+'[2]META 6'!$C$47</f>
        <v>2.228525121555916</v>
      </c>
      <c r="D43" s="100"/>
    </row>
    <row r="44" spans="2:4" ht="15">
      <c r="B44" s="102" t="s">
        <v>265</v>
      </c>
      <c r="C44" s="100">
        <f>+'[2]META 8'!$C$47</f>
        <v>0.9130045041555539</v>
      </c>
      <c r="D44" s="100"/>
    </row>
    <row r="46" spans="2:4" ht="15">
      <c r="B46" s="40" t="s">
        <v>199</v>
      </c>
      <c r="C46" s="40">
        <v>2015</v>
      </c>
      <c r="D46" s="40">
        <v>2016</v>
      </c>
    </row>
    <row r="47" spans="2:4" ht="15">
      <c r="B47" s="102" t="s">
        <v>257</v>
      </c>
      <c r="C47" s="100">
        <f>+'[2]META 1'!$C$58</f>
        <v>0</v>
      </c>
      <c r="D47" s="100"/>
    </row>
    <row r="48" spans="2:4" ht="15">
      <c r="B48" s="102" t="s">
        <v>258</v>
      </c>
      <c r="C48" s="100">
        <f>+'[2]META 2'!$C$58</f>
        <v>1.7928246589186458</v>
      </c>
      <c r="D48" s="100"/>
    </row>
    <row r="49" spans="2:4" ht="15">
      <c r="B49" s="102" t="s">
        <v>259</v>
      </c>
      <c r="C49" s="100">
        <f>+'[2]META 3a'!$C$58</f>
        <v>0.7001862197392924</v>
      </c>
      <c r="D49" s="100"/>
    </row>
    <row r="50" spans="2:4" ht="15">
      <c r="B50" s="102" t="s">
        <v>260</v>
      </c>
      <c r="C50" s="100">
        <f>+'[2]META 3b'!$C$58</f>
        <v>0.622535795808259</v>
      </c>
      <c r="D50" s="100"/>
    </row>
    <row r="51" spans="2:4" ht="15">
      <c r="B51" s="102" t="s">
        <v>261</v>
      </c>
      <c r="C51" s="100">
        <f>+'[2]META 3c'!$C$58</f>
        <v>0.5903987611304685</v>
      </c>
      <c r="D51" s="100"/>
    </row>
    <row r="52" spans="2:4" ht="15">
      <c r="B52" s="102" t="s">
        <v>262</v>
      </c>
      <c r="C52" s="100">
        <f>+'[2]META 4'!$C$58</f>
        <v>1.143588683633755</v>
      </c>
      <c r="D52" s="100"/>
    </row>
    <row r="53" spans="2:4" ht="15">
      <c r="B53" s="102" t="s">
        <v>263</v>
      </c>
      <c r="C53" s="100">
        <f>+'[2]META 5'!$C$58</f>
        <v>1.3008266913374094</v>
      </c>
      <c r="D53" s="100"/>
    </row>
    <row r="54" spans="2:4" ht="15">
      <c r="B54" s="102" t="s">
        <v>264</v>
      </c>
      <c r="C54" s="100">
        <f>+'[2]META 6'!$C$58</f>
        <v>1.1775643012085526</v>
      </c>
      <c r="D54" s="100"/>
    </row>
    <row r="55" spans="2:4" ht="15">
      <c r="B55" s="102" t="s">
        <v>265</v>
      </c>
      <c r="C55" s="100">
        <f>+'[2]META 8'!$C$58</f>
        <v>0.8713146430070486</v>
      </c>
      <c r="D55" s="100"/>
    </row>
    <row r="57" spans="2:4" ht="15">
      <c r="B57" s="40" t="s">
        <v>191</v>
      </c>
      <c r="C57" s="40">
        <v>2015</v>
      </c>
      <c r="D57" s="40">
        <v>2016</v>
      </c>
    </row>
    <row r="58" spans="2:4" ht="15">
      <c r="B58" s="102" t="s">
        <v>257</v>
      </c>
      <c r="C58" s="100">
        <f>+'[2]META 1'!$C$58</f>
        <v>0</v>
      </c>
      <c r="D58" s="100"/>
    </row>
    <row r="59" spans="2:4" ht="15">
      <c r="B59" s="102" t="s">
        <v>258</v>
      </c>
      <c r="C59" s="100">
        <f>+'[2]META 2'!$C$58</f>
        <v>1.7928246589186458</v>
      </c>
      <c r="D59" s="100"/>
    </row>
    <row r="60" spans="2:4" ht="15">
      <c r="B60" s="102" t="s">
        <v>259</v>
      </c>
      <c r="C60" s="100">
        <f>+'[2]META 3a'!$C$58</f>
        <v>0.7001862197392924</v>
      </c>
      <c r="D60" s="100"/>
    </row>
    <row r="61" spans="2:4" ht="15">
      <c r="B61" s="102" t="s">
        <v>260</v>
      </c>
      <c r="C61" s="100">
        <f>+'[2]META 3b'!$C$58</f>
        <v>0.622535795808259</v>
      </c>
      <c r="D61" s="100"/>
    </row>
    <row r="62" spans="2:4" ht="15">
      <c r="B62" s="102" t="s">
        <v>261</v>
      </c>
      <c r="C62" s="100">
        <f>+'[2]META 3c'!$C$58</f>
        <v>0.5903987611304685</v>
      </c>
      <c r="D62" s="100"/>
    </row>
    <row r="63" spans="2:4" ht="15">
      <c r="B63" s="102" t="s">
        <v>262</v>
      </c>
      <c r="C63" s="100">
        <f>+'[2]META 4'!$C$58</f>
        <v>1.143588683633755</v>
      </c>
      <c r="D63" s="100"/>
    </row>
    <row r="64" spans="2:4" ht="15">
      <c r="B64" s="102" t="s">
        <v>263</v>
      </c>
      <c r="C64" s="100">
        <f>+'[2]META 5'!$C$58</f>
        <v>1.3008266913374094</v>
      </c>
      <c r="D64" s="100"/>
    </row>
    <row r="65" spans="2:4" ht="15">
      <c r="B65" s="102" t="s">
        <v>264</v>
      </c>
      <c r="C65" s="100">
        <f>+'[2]META 6'!$C$58</f>
        <v>1.1775643012085526</v>
      </c>
      <c r="D65" s="100"/>
    </row>
    <row r="66" spans="2:4" ht="15">
      <c r="B66" s="102" t="s">
        <v>265</v>
      </c>
      <c r="C66" s="100">
        <f>+'[2]META 8'!$C$58</f>
        <v>0.8713146430070486</v>
      </c>
      <c r="D66" s="100"/>
    </row>
    <row r="68" spans="2:4" ht="15">
      <c r="B68" s="40" t="s">
        <v>188</v>
      </c>
      <c r="C68" s="40">
        <v>2015</v>
      </c>
      <c r="D68" s="40">
        <v>2016</v>
      </c>
    </row>
    <row r="69" spans="2:4" ht="15">
      <c r="B69" s="102" t="s">
        <v>257</v>
      </c>
      <c r="C69" s="100">
        <f>+'[2]META 1'!$C$58</f>
        <v>0</v>
      </c>
      <c r="D69" s="100"/>
    </row>
    <row r="70" spans="2:4" ht="15">
      <c r="B70" s="102" t="s">
        <v>258</v>
      </c>
      <c r="C70" s="100">
        <f>+'[2]META 2'!$C$58</f>
        <v>1.7928246589186458</v>
      </c>
      <c r="D70" s="100"/>
    </row>
    <row r="71" spans="2:4" ht="15">
      <c r="B71" s="102" t="s">
        <v>259</v>
      </c>
      <c r="C71" s="100">
        <f>+'[2]META 3a'!$C$58</f>
        <v>0.7001862197392924</v>
      </c>
      <c r="D71" s="100"/>
    </row>
    <row r="72" spans="2:4" ht="15">
      <c r="B72" s="102" t="s">
        <v>260</v>
      </c>
      <c r="C72" s="100">
        <f>+'[2]META 3b'!$C$58</f>
        <v>0.622535795808259</v>
      </c>
      <c r="D72" s="100"/>
    </row>
    <row r="73" spans="2:4" ht="15">
      <c r="B73" s="102" t="s">
        <v>261</v>
      </c>
      <c r="C73" s="100">
        <f>+'[2]META 3c'!$C$58</f>
        <v>0.5903987611304685</v>
      </c>
      <c r="D73" s="100"/>
    </row>
    <row r="74" spans="2:4" ht="15">
      <c r="B74" s="102" t="s">
        <v>262</v>
      </c>
      <c r="C74" s="100">
        <f>+'[2]META 4'!$C$58</f>
        <v>1.143588683633755</v>
      </c>
      <c r="D74" s="100"/>
    </row>
    <row r="75" spans="2:4" ht="15">
      <c r="B75" s="102" t="s">
        <v>263</v>
      </c>
      <c r="C75" s="100">
        <f>+'[2]META 5'!$C$58</f>
        <v>1.3008266913374094</v>
      </c>
      <c r="D75" s="100"/>
    </row>
    <row r="76" spans="2:4" ht="15">
      <c r="B76" s="102" t="s">
        <v>264</v>
      </c>
      <c r="C76" s="100">
        <f>+'[2]META 6'!$C$58</f>
        <v>1.1775643012085526</v>
      </c>
      <c r="D76" s="100"/>
    </row>
    <row r="77" spans="2:4" ht="15">
      <c r="B77" s="102" t="s">
        <v>265</v>
      </c>
      <c r="C77" s="100">
        <f>+'[2]META 8'!$C$58</f>
        <v>0.8713146430070486</v>
      </c>
      <c r="D77" s="100"/>
    </row>
    <row r="79" spans="2:4" ht="15">
      <c r="B79" s="40" t="s">
        <v>193</v>
      </c>
      <c r="C79" s="40">
        <v>2015</v>
      </c>
      <c r="D79" s="40">
        <v>2016</v>
      </c>
    </row>
    <row r="80" spans="2:4" ht="15">
      <c r="B80" s="102" t="s">
        <v>257</v>
      </c>
      <c r="C80" s="100">
        <f>+'[2]META 1'!$C$58</f>
        <v>0</v>
      </c>
      <c r="D80" s="100"/>
    </row>
    <row r="81" spans="2:4" ht="15">
      <c r="B81" s="102" t="s">
        <v>258</v>
      </c>
      <c r="C81" s="100">
        <f>+'[2]META 2'!$C$58</f>
        <v>1.7928246589186458</v>
      </c>
      <c r="D81" s="100"/>
    </row>
    <row r="82" spans="2:4" ht="15">
      <c r="B82" s="102" t="s">
        <v>259</v>
      </c>
      <c r="C82" s="100">
        <f>+'[2]META 3a'!$C$58</f>
        <v>0.7001862197392924</v>
      </c>
      <c r="D82" s="100"/>
    </row>
    <row r="83" spans="2:4" ht="15">
      <c r="B83" s="102" t="s">
        <v>260</v>
      </c>
      <c r="C83" s="100">
        <f>+'[2]META 3b'!$C$58</f>
        <v>0.622535795808259</v>
      </c>
      <c r="D83" s="100"/>
    </row>
    <row r="84" spans="2:4" ht="15">
      <c r="B84" s="102" t="s">
        <v>261</v>
      </c>
      <c r="C84" s="100">
        <f>+'[2]META 3c'!$C$58</f>
        <v>0.5903987611304685</v>
      </c>
      <c r="D84" s="100"/>
    </row>
    <row r="85" spans="2:4" ht="15">
      <c r="B85" s="102" t="s">
        <v>262</v>
      </c>
      <c r="C85" s="100">
        <f>+'[2]META 4'!$C$58</f>
        <v>1.143588683633755</v>
      </c>
      <c r="D85" s="100"/>
    </row>
    <row r="86" spans="2:4" ht="15">
      <c r="B86" s="102" t="s">
        <v>263</v>
      </c>
      <c r="C86" s="100">
        <f>+'[2]META 5'!$C$58</f>
        <v>1.3008266913374094</v>
      </c>
      <c r="D86" s="100"/>
    </row>
    <row r="87" spans="2:4" ht="15">
      <c r="B87" s="102" t="s">
        <v>264</v>
      </c>
      <c r="C87" s="100">
        <f>+'[2]META 6'!$C$58</f>
        <v>1.1775643012085526</v>
      </c>
      <c r="D87" s="100"/>
    </row>
    <row r="88" spans="2:4" ht="15">
      <c r="B88" s="102" t="s">
        <v>265</v>
      </c>
      <c r="C88" s="100">
        <f>+'[2]META 8'!$C$58</f>
        <v>0.8713146430070486</v>
      </c>
      <c r="D88" s="100"/>
    </row>
    <row r="90" spans="2:4" ht="15">
      <c r="B90" s="40" t="s">
        <v>198</v>
      </c>
      <c r="C90" s="40">
        <v>2015</v>
      </c>
      <c r="D90" s="40">
        <v>2016</v>
      </c>
    </row>
    <row r="91" spans="2:4" ht="15">
      <c r="B91" s="102" t="s">
        <v>257</v>
      </c>
      <c r="C91" s="100">
        <f>+'[2]META 1'!$C$58</f>
        <v>0</v>
      </c>
      <c r="D91" s="100"/>
    </row>
    <row r="92" spans="2:4" ht="15">
      <c r="B92" s="102" t="s">
        <v>258</v>
      </c>
      <c r="C92" s="100">
        <f>+'[2]META 2'!$C$58</f>
        <v>1.7928246589186458</v>
      </c>
      <c r="D92" s="100"/>
    </row>
    <row r="93" spans="2:4" ht="15">
      <c r="B93" s="102" t="s">
        <v>259</v>
      </c>
      <c r="C93" s="100">
        <f>+'[2]META 3a'!$C$58</f>
        <v>0.7001862197392924</v>
      </c>
      <c r="D93" s="100"/>
    </row>
    <row r="94" spans="2:4" ht="15">
      <c r="B94" s="102" t="s">
        <v>260</v>
      </c>
      <c r="C94" s="100">
        <f>+'[2]META 3b'!$C$58</f>
        <v>0.622535795808259</v>
      </c>
      <c r="D94" s="100"/>
    </row>
    <row r="95" spans="2:4" ht="15">
      <c r="B95" s="102" t="s">
        <v>261</v>
      </c>
      <c r="C95" s="100">
        <f>+'[2]META 3c'!$C$58</f>
        <v>0.5903987611304685</v>
      </c>
      <c r="D95" s="100"/>
    </row>
    <row r="96" spans="2:4" ht="15">
      <c r="B96" s="102" t="s">
        <v>262</v>
      </c>
      <c r="C96" s="100">
        <f>+'[2]META 4'!$C$58</f>
        <v>1.143588683633755</v>
      </c>
      <c r="D96" s="100"/>
    </row>
    <row r="97" spans="2:4" ht="15">
      <c r="B97" s="102" t="s">
        <v>263</v>
      </c>
      <c r="C97" s="100">
        <f>+'[2]META 5'!$C$58</f>
        <v>1.3008266913374094</v>
      </c>
      <c r="D97" s="100"/>
    </row>
    <row r="98" spans="2:4" ht="15">
      <c r="B98" s="102" t="s">
        <v>264</v>
      </c>
      <c r="C98" s="100">
        <f>+'[2]META 6'!$C$58</f>
        <v>1.1775643012085526</v>
      </c>
      <c r="D98" s="100"/>
    </row>
    <row r="99" spans="2:4" ht="15">
      <c r="B99" s="102" t="s">
        <v>265</v>
      </c>
      <c r="C99" s="100">
        <f>+'[2]META 8'!$C$58</f>
        <v>0.8713146430070486</v>
      </c>
      <c r="D99" s="100"/>
    </row>
    <row r="101" spans="2:4" ht="15">
      <c r="B101" s="40" t="s">
        <v>195</v>
      </c>
      <c r="C101" s="40">
        <v>2015</v>
      </c>
      <c r="D101" s="40">
        <v>2016</v>
      </c>
    </row>
    <row r="102" spans="2:4" ht="15">
      <c r="B102" s="102" t="s">
        <v>257</v>
      </c>
      <c r="C102" s="100">
        <f>+'[2]META 1'!$C$58</f>
        <v>0</v>
      </c>
      <c r="D102" s="100"/>
    </row>
    <row r="103" spans="2:4" ht="15">
      <c r="B103" s="102" t="s">
        <v>258</v>
      </c>
      <c r="C103" s="100">
        <f>+'[2]META 2'!$C$58</f>
        <v>1.7928246589186458</v>
      </c>
      <c r="D103" s="100"/>
    </row>
    <row r="104" spans="2:4" ht="15">
      <c r="B104" s="102" t="s">
        <v>259</v>
      </c>
      <c r="C104" s="100">
        <f>+'[2]META 3a'!$C$58</f>
        <v>0.7001862197392924</v>
      </c>
      <c r="D104" s="100"/>
    </row>
    <row r="105" spans="2:4" ht="15">
      <c r="B105" s="102" t="s">
        <v>260</v>
      </c>
      <c r="C105" s="100">
        <f>+'[2]META 3b'!$C$58</f>
        <v>0.622535795808259</v>
      </c>
      <c r="D105" s="100"/>
    </row>
    <row r="106" spans="2:4" ht="15">
      <c r="B106" s="102" t="s">
        <v>261</v>
      </c>
      <c r="C106" s="100">
        <f>+'[2]META 3c'!$C$58</f>
        <v>0.5903987611304685</v>
      </c>
      <c r="D106" s="100"/>
    </row>
    <row r="107" spans="2:4" ht="15">
      <c r="B107" s="102" t="s">
        <v>262</v>
      </c>
      <c r="C107" s="100">
        <f>+'[2]META 4'!$C$58</f>
        <v>1.143588683633755</v>
      </c>
      <c r="D107" s="100"/>
    </row>
    <row r="108" spans="2:4" ht="15">
      <c r="B108" s="102" t="s">
        <v>263</v>
      </c>
      <c r="C108" s="100">
        <f>+'[2]META 5'!$C$58</f>
        <v>1.3008266913374094</v>
      </c>
      <c r="D108" s="100"/>
    </row>
    <row r="109" spans="2:4" ht="15">
      <c r="B109" s="102" t="s">
        <v>264</v>
      </c>
      <c r="C109" s="100">
        <f>+'[2]META 6'!$C$58</f>
        <v>1.1775643012085526</v>
      </c>
      <c r="D109" s="100"/>
    </row>
    <row r="110" spans="2:4" ht="15">
      <c r="B110" s="102" t="s">
        <v>265</v>
      </c>
      <c r="C110" s="100">
        <f>+'[2]META 8'!$C$58</f>
        <v>0.8713146430070486</v>
      </c>
      <c r="D110" s="100"/>
    </row>
    <row r="112" spans="2:4" ht="15">
      <c r="B112" s="40" t="s">
        <v>223</v>
      </c>
      <c r="C112" s="40">
        <v>2015</v>
      </c>
      <c r="D112" s="40">
        <v>2016</v>
      </c>
    </row>
    <row r="113" spans="2:4" ht="15">
      <c r="B113" s="102" t="s">
        <v>257</v>
      </c>
      <c r="C113" s="100">
        <f>+'[2]META 1'!$C$58</f>
        <v>0</v>
      </c>
      <c r="D113" s="100"/>
    </row>
    <row r="114" spans="2:4" ht="15">
      <c r="B114" s="102" t="s">
        <v>258</v>
      </c>
      <c r="C114" s="100">
        <f>+'[2]META 2'!$C$58</f>
        <v>1.7928246589186458</v>
      </c>
      <c r="D114" s="100"/>
    </row>
    <row r="115" spans="2:4" ht="15">
      <c r="B115" s="102" t="s">
        <v>259</v>
      </c>
      <c r="C115" s="100">
        <f>+'[2]META 3a'!$C$58</f>
        <v>0.7001862197392924</v>
      </c>
      <c r="D115" s="100"/>
    </row>
    <row r="116" spans="2:4" ht="15">
      <c r="B116" s="102" t="s">
        <v>260</v>
      </c>
      <c r="C116" s="100">
        <f>+'[2]META 3b'!$C$58</f>
        <v>0.622535795808259</v>
      </c>
      <c r="D116" s="100"/>
    </row>
    <row r="117" spans="2:4" ht="15">
      <c r="B117" s="102" t="s">
        <v>261</v>
      </c>
      <c r="C117" s="100">
        <f>+'[2]META 3c'!$C$58</f>
        <v>0.5903987611304685</v>
      </c>
      <c r="D117" s="100"/>
    </row>
    <row r="118" spans="2:4" ht="15">
      <c r="B118" s="102" t="s">
        <v>262</v>
      </c>
      <c r="C118" s="100">
        <f>+'[2]META 4'!$C$58</f>
        <v>1.143588683633755</v>
      </c>
      <c r="D118" s="100"/>
    </row>
    <row r="119" spans="2:4" ht="15">
      <c r="B119" s="102" t="s">
        <v>263</v>
      </c>
      <c r="C119" s="100">
        <f>+'[2]META 5'!$C$58</f>
        <v>1.3008266913374094</v>
      </c>
      <c r="D119" s="100"/>
    </row>
    <row r="120" spans="2:4" ht="15">
      <c r="B120" s="102" t="s">
        <v>264</v>
      </c>
      <c r="C120" s="100">
        <f>+'[2]META 6'!$C$58</f>
        <v>1.1775643012085526</v>
      </c>
      <c r="D120" s="100"/>
    </row>
    <row r="121" spans="2:4" ht="15">
      <c r="B121" s="102" t="s">
        <v>265</v>
      </c>
      <c r="C121" s="100">
        <f>+'[2]META 8'!$C$58</f>
        <v>0.8713146430070486</v>
      </c>
      <c r="D121" s="100"/>
    </row>
  </sheetData>
  <sheetProtection/>
  <conditionalFormatting sqref="B3">
    <cfRule type="cellIs" priority="74" dxfId="93" operator="lessThan" stopIfTrue="1">
      <formula>0.25</formula>
    </cfRule>
  </conditionalFormatting>
  <conditionalFormatting sqref="B4:B11">
    <cfRule type="cellIs" priority="73" dxfId="93" operator="lessThan" stopIfTrue="1">
      <formula>0.25</formula>
    </cfRule>
  </conditionalFormatting>
  <conditionalFormatting sqref="D3:D11">
    <cfRule type="cellIs" priority="71" dxfId="1" operator="equal" stopIfTrue="1">
      <formula>0</formula>
    </cfRule>
    <cfRule type="cellIs" priority="72" dxfId="94" operator="lessThan" stopIfTrue="1">
      <formula>0.67</formula>
    </cfRule>
  </conditionalFormatting>
  <conditionalFormatting sqref="C3:C11">
    <cfRule type="cellIs" priority="69" dxfId="1" operator="equal" stopIfTrue="1">
      <formula>0</formula>
    </cfRule>
    <cfRule type="cellIs" priority="70" dxfId="94" operator="lessThan" stopIfTrue="1">
      <formula>0.67</formula>
    </cfRule>
  </conditionalFormatting>
  <conditionalFormatting sqref="B14">
    <cfRule type="cellIs" priority="68" dxfId="93" operator="lessThan" stopIfTrue="1">
      <formula>0.25</formula>
    </cfRule>
  </conditionalFormatting>
  <conditionalFormatting sqref="B15:B22">
    <cfRule type="cellIs" priority="67" dxfId="93" operator="lessThan" stopIfTrue="1">
      <formula>0.25</formula>
    </cfRule>
  </conditionalFormatting>
  <conditionalFormatting sqref="D14:D22">
    <cfRule type="cellIs" priority="65" dxfId="1" operator="equal" stopIfTrue="1">
      <formula>0</formula>
    </cfRule>
    <cfRule type="cellIs" priority="66" dxfId="94" operator="lessThan" stopIfTrue="1">
      <formula>0.67</formula>
    </cfRule>
  </conditionalFormatting>
  <conditionalFormatting sqref="B25">
    <cfRule type="cellIs" priority="62" dxfId="93" operator="lessThan" stopIfTrue="1">
      <formula>0.25</formula>
    </cfRule>
  </conditionalFormatting>
  <conditionalFormatting sqref="B26:B33">
    <cfRule type="cellIs" priority="61" dxfId="93" operator="lessThan" stopIfTrue="1">
      <formula>0.25</formula>
    </cfRule>
  </conditionalFormatting>
  <conditionalFormatting sqref="D25:D33">
    <cfRule type="cellIs" priority="59" dxfId="1" operator="equal" stopIfTrue="1">
      <formula>0</formula>
    </cfRule>
    <cfRule type="cellIs" priority="60" dxfId="94" operator="lessThan" stopIfTrue="1">
      <formula>0.67</formula>
    </cfRule>
  </conditionalFormatting>
  <conditionalFormatting sqref="B36">
    <cfRule type="cellIs" priority="56" dxfId="93" operator="lessThan" stopIfTrue="1">
      <formula>0.25</formula>
    </cfRule>
  </conditionalFormatting>
  <conditionalFormatting sqref="B37:B44">
    <cfRule type="cellIs" priority="55" dxfId="93" operator="lessThan" stopIfTrue="1">
      <formula>0.25</formula>
    </cfRule>
  </conditionalFormatting>
  <conditionalFormatting sqref="D36:D44">
    <cfRule type="cellIs" priority="53" dxfId="1" operator="equal" stopIfTrue="1">
      <formula>0</formula>
    </cfRule>
    <cfRule type="cellIs" priority="54" dxfId="94" operator="lessThan" stopIfTrue="1">
      <formula>0.67</formula>
    </cfRule>
  </conditionalFormatting>
  <conditionalFormatting sqref="B47">
    <cfRule type="cellIs" priority="50" dxfId="93" operator="lessThan" stopIfTrue="1">
      <formula>0.25</formula>
    </cfRule>
  </conditionalFormatting>
  <conditionalFormatting sqref="B48:B55">
    <cfRule type="cellIs" priority="49" dxfId="93" operator="lessThan" stopIfTrue="1">
      <formula>0.25</formula>
    </cfRule>
  </conditionalFormatting>
  <conditionalFormatting sqref="D47:D55">
    <cfRule type="cellIs" priority="47" dxfId="1" operator="equal" stopIfTrue="1">
      <formula>0</formula>
    </cfRule>
    <cfRule type="cellIs" priority="48" dxfId="94" operator="lessThan" stopIfTrue="1">
      <formula>0.67</formula>
    </cfRule>
  </conditionalFormatting>
  <conditionalFormatting sqref="C14:C22">
    <cfRule type="cellIs" priority="43" dxfId="1" operator="equal" stopIfTrue="1">
      <formula>0</formula>
    </cfRule>
    <cfRule type="cellIs" priority="44" dxfId="94" operator="lessThan" stopIfTrue="1">
      <formula>0.67</formula>
    </cfRule>
  </conditionalFormatting>
  <conditionalFormatting sqref="C25:C33">
    <cfRule type="cellIs" priority="41" dxfId="1" operator="equal" stopIfTrue="1">
      <formula>0</formula>
    </cfRule>
    <cfRule type="cellIs" priority="42" dxfId="94" operator="lessThan" stopIfTrue="1">
      <formula>0.67</formula>
    </cfRule>
  </conditionalFormatting>
  <conditionalFormatting sqref="C36:C44">
    <cfRule type="cellIs" priority="39" dxfId="1" operator="equal" stopIfTrue="1">
      <formula>0</formula>
    </cfRule>
    <cfRule type="cellIs" priority="40" dxfId="94" operator="lessThan" stopIfTrue="1">
      <formula>0.67</formula>
    </cfRule>
  </conditionalFormatting>
  <conditionalFormatting sqref="C47:C55">
    <cfRule type="cellIs" priority="37" dxfId="1" operator="equal" stopIfTrue="1">
      <formula>0</formula>
    </cfRule>
    <cfRule type="cellIs" priority="38" dxfId="94" operator="lessThan" stopIfTrue="1">
      <formula>0.67</formula>
    </cfRule>
  </conditionalFormatting>
  <conditionalFormatting sqref="B58">
    <cfRule type="cellIs" priority="36" dxfId="93" operator="lessThan" stopIfTrue="1">
      <formula>0.25</formula>
    </cfRule>
  </conditionalFormatting>
  <conditionalFormatting sqref="B59:B66">
    <cfRule type="cellIs" priority="35" dxfId="93" operator="lessThan" stopIfTrue="1">
      <formula>0.25</formula>
    </cfRule>
  </conditionalFormatting>
  <conditionalFormatting sqref="D58:D66">
    <cfRule type="cellIs" priority="33" dxfId="1" operator="equal" stopIfTrue="1">
      <formula>0</formula>
    </cfRule>
    <cfRule type="cellIs" priority="34" dxfId="94" operator="lessThan" stopIfTrue="1">
      <formula>0.67</formula>
    </cfRule>
  </conditionalFormatting>
  <conditionalFormatting sqref="C58:C66">
    <cfRule type="cellIs" priority="31" dxfId="1" operator="equal" stopIfTrue="1">
      <formula>0</formula>
    </cfRule>
    <cfRule type="cellIs" priority="32" dxfId="94" operator="lessThan" stopIfTrue="1">
      <formula>0.67</formula>
    </cfRule>
  </conditionalFormatting>
  <conditionalFormatting sqref="B69">
    <cfRule type="cellIs" priority="30" dxfId="93" operator="lessThan" stopIfTrue="1">
      <formula>0.25</formula>
    </cfRule>
  </conditionalFormatting>
  <conditionalFormatting sqref="B70:B77">
    <cfRule type="cellIs" priority="29" dxfId="93" operator="lessThan" stopIfTrue="1">
      <formula>0.25</formula>
    </cfRule>
  </conditionalFormatting>
  <conditionalFormatting sqref="D69:D77">
    <cfRule type="cellIs" priority="27" dxfId="1" operator="equal" stopIfTrue="1">
      <formula>0</formula>
    </cfRule>
    <cfRule type="cellIs" priority="28" dxfId="94" operator="lessThan" stopIfTrue="1">
      <formula>0.67</formula>
    </cfRule>
  </conditionalFormatting>
  <conditionalFormatting sqref="C69:C77">
    <cfRule type="cellIs" priority="25" dxfId="1" operator="equal" stopIfTrue="1">
      <formula>0</formula>
    </cfRule>
    <cfRule type="cellIs" priority="26" dxfId="94" operator="lessThan" stopIfTrue="1">
      <formula>0.67</formula>
    </cfRule>
  </conditionalFormatting>
  <conditionalFormatting sqref="B80">
    <cfRule type="cellIs" priority="24" dxfId="93" operator="lessThan" stopIfTrue="1">
      <formula>0.25</formula>
    </cfRule>
  </conditionalFormatting>
  <conditionalFormatting sqref="B81:B88">
    <cfRule type="cellIs" priority="23" dxfId="93" operator="lessThan" stopIfTrue="1">
      <formula>0.25</formula>
    </cfRule>
  </conditionalFormatting>
  <conditionalFormatting sqref="D80:D88">
    <cfRule type="cellIs" priority="21" dxfId="1" operator="equal" stopIfTrue="1">
      <formula>0</formula>
    </cfRule>
    <cfRule type="cellIs" priority="22" dxfId="94" operator="lessThan" stopIfTrue="1">
      <formula>0.67</formula>
    </cfRule>
  </conditionalFormatting>
  <conditionalFormatting sqref="C80:C88">
    <cfRule type="cellIs" priority="19" dxfId="1" operator="equal" stopIfTrue="1">
      <formula>0</formula>
    </cfRule>
    <cfRule type="cellIs" priority="20" dxfId="94" operator="lessThan" stopIfTrue="1">
      <formula>0.67</formula>
    </cfRule>
  </conditionalFormatting>
  <conditionalFormatting sqref="B91">
    <cfRule type="cellIs" priority="18" dxfId="93" operator="lessThan" stopIfTrue="1">
      <formula>0.25</formula>
    </cfRule>
  </conditionalFormatting>
  <conditionalFormatting sqref="B92:B99">
    <cfRule type="cellIs" priority="17" dxfId="93" operator="lessThan" stopIfTrue="1">
      <formula>0.25</formula>
    </cfRule>
  </conditionalFormatting>
  <conditionalFormatting sqref="D91:D99">
    <cfRule type="cellIs" priority="15" dxfId="1" operator="equal" stopIfTrue="1">
      <formula>0</formula>
    </cfRule>
    <cfRule type="cellIs" priority="16" dxfId="94" operator="lessThan" stopIfTrue="1">
      <formula>0.67</formula>
    </cfRule>
  </conditionalFormatting>
  <conditionalFormatting sqref="C91:C99">
    <cfRule type="cellIs" priority="13" dxfId="1" operator="equal" stopIfTrue="1">
      <formula>0</formula>
    </cfRule>
    <cfRule type="cellIs" priority="14" dxfId="94" operator="lessThan" stopIfTrue="1">
      <formula>0.67</formula>
    </cfRule>
  </conditionalFormatting>
  <conditionalFormatting sqref="B102">
    <cfRule type="cellIs" priority="12" dxfId="93" operator="lessThan" stopIfTrue="1">
      <formula>0.25</formula>
    </cfRule>
  </conditionalFormatting>
  <conditionalFormatting sqref="B103:B110">
    <cfRule type="cellIs" priority="11" dxfId="93" operator="lessThan" stopIfTrue="1">
      <formula>0.25</formula>
    </cfRule>
  </conditionalFormatting>
  <conditionalFormatting sqref="D102:D110">
    <cfRule type="cellIs" priority="9" dxfId="1" operator="equal" stopIfTrue="1">
      <formula>0</formula>
    </cfRule>
    <cfRule type="cellIs" priority="10" dxfId="94" operator="lessThan" stopIfTrue="1">
      <formula>0.67</formula>
    </cfRule>
  </conditionalFormatting>
  <conditionalFormatting sqref="C102:C110">
    <cfRule type="cellIs" priority="7" dxfId="1" operator="equal" stopIfTrue="1">
      <formula>0</formula>
    </cfRule>
    <cfRule type="cellIs" priority="8" dxfId="94" operator="lessThan" stopIfTrue="1">
      <formula>0.67</formula>
    </cfRule>
  </conditionalFormatting>
  <conditionalFormatting sqref="B113">
    <cfRule type="cellIs" priority="6" dxfId="93" operator="lessThan" stopIfTrue="1">
      <formula>0.25</formula>
    </cfRule>
  </conditionalFormatting>
  <conditionalFormatting sqref="B114:B121">
    <cfRule type="cellIs" priority="5" dxfId="93" operator="lessThan" stopIfTrue="1">
      <formula>0.25</formula>
    </cfRule>
  </conditionalFormatting>
  <conditionalFormatting sqref="D113:D121">
    <cfRule type="cellIs" priority="3" dxfId="1" operator="equal" stopIfTrue="1">
      <formula>0</formula>
    </cfRule>
    <cfRule type="cellIs" priority="4" dxfId="94" operator="lessThan" stopIfTrue="1">
      <formula>0.67</formula>
    </cfRule>
  </conditionalFormatting>
  <conditionalFormatting sqref="C113:C121">
    <cfRule type="cellIs" priority="1" dxfId="1" operator="equal" stopIfTrue="1">
      <formula>0</formula>
    </cfRule>
    <cfRule type="cellIs" priority="2" dxfId="94" operator="lessThan" stopIfTrue="1">
      <formula>0.67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5"/>
  <sheetViews>
    <sheetView zoomScale="80" zoomScaleNormal="80" zoomScalePageLayoutView="0" workbookViewId="0" topLeftCell="A1">
      <pane xSplit="2" ySplit="11" topLeftCell="C132" activePane="bottomRight" state="frozen"/>
      <selection pane="topLeft" activeCell="Q119" sqref="Q119"/>
      <selection pane="topRight" activeCell="Q119" sqref="Q119"/>
      <selection pane="bottomLeft" activeCell="Q119" sqref="Q119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7.00390625" style="64" bestFit="1" customWidth="1"/>
    <col min="3" max="3" width="14.28125" style="64" bestFit="1" customWidth="1"/>
    <col min="4" max="4" width="11.57421875" style="64" bestFit="1" customWidth="1"/>
    <col min="5" max="5" width="7.140625" style="64" bestFit="1" customWidth="1"/>
    <col min="6" max="6" width="9.421875" style="64" bestFit="1" customWidth="1"/>
    <col min="7" max="7" width="7.7109375" style="64" bestFit="1" customWidth="1"/>
    <col min="8" max="11" width="7.8515625" style="64" customWidth="1"/>
    <col min="12" max="12" width="8.421875" style="64" bestFit="1" customWidth="1"/>
    <col min="13" max="13" width="8.140625" style="64" customWidth="1"/>
    <col min="14" max="14" width="9.421875" style="64" bestFit="1" customWidth="1"/>
    <col min="15" max="15" width="8.421875" style="64" bestFit="1" customWidth="1"/>
    <col min="16" max="16" width="8.7109375" style="64" bestFit="1" customWidth="1"/>
    <col min="17" max="17" width="6.7109375" style="64" bestFit="1" customWidth="1"/>
    <col min="18" max="18" width="7.140625" style="64" bestFit="1" customWidth="1"/>
    <col min="19" max="19" width="9.421875" style="64" bestFit="1" customWidth="1"/>
    <col min="20" max="20" width="7.7109375" style="64" bestFit="1" customWidth="1"/>
    <col min="21" max="23" width="7.7109375" style="64" customWidth="1"/>
    <col min="24" max="24" width="5.7109375" style="64" bestFit="1" customWidth="1"/>
    <col min="25" max="25" width="8.421875" style="64" bestFit="1" customWidth="1"/>
    <col min="26" max="26" width="8.140625" style="64" bestFit="1" customWidth="1"/>
    <col min="27" max="27" width="9.421875" style="64" bestFit="1" customWidth="1"/>
    <col min="28" max="29" width="8.7109375" style="64" bestFit="1" customWidth="1"/>
    <col min="30" max="30" width="8.57421875" style="64" bestFit="1" customWidth="1"/>
    <col min="31" max="16384" width="11.421875" style="64" customWidth="1"/>
  </cols>
  <sheetData>
    <row r="1" spans="1:30" s="133" customFormat="1" ht="73.5" customHeight="1" thickBot="1" thickTop="1">
      <c r="A1" s="175" t="s">
        <v>0</v>
      </c>
      <c r="B1" s="182" t="s">
        <v>1</v>
      </c>
      <c r="C1" s="175" t="s">
        <v>169</v>
      </c>
      <c r="D1" s="198" t="s">
        <v>166</v>
      </c>
      <c r="E1" s="196" t="s">
        <v>208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s="133" customFormat="1" ht="15" customHeight="1" thickTop="1">
      <c r="A2" s="176"/>
      <c r="B2" s="183"/>
      <c r="C2" s="176"/>
      <c r="D2" s="199"/>
      <c r="E2" s="185" t="s">
        <v>2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5" t="s">
        <v>3</v>
      </c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93"/>
    </row>
    <row r="3" spans="1:30" s="133" customFormat="1" ht="15" customHeight="1">
      <c r="A3" s="176"/>
      <c r="B3" s="183"/>
      <c r="C3" s="176"/>
      <c r="D3" s="199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7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94"/>
    </row>
    <row r="4" spans="1:30" s="133" customFormat="1" ht="15" customHeight="1">
      <c r="A4" s="176"/>
      <c r="B4" s="183"/>
      <c r="C4" s="176"/>
      <c r="D4" s="199"/>
      <c r="E4" s="187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94"/>
    </row>
    <row r="5" spans="1:30" s="133" customFormat="1" ht="15" customHeight="1">
      <c r="A5" s="176"/>
      <c r="B5" s="183"/>
      <c r="C5" s="176"/>
      <c r="D5" s="199"/>
      <c r="E5" s="187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7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94"/>
    </row>
    <row r="6" spans="1:30" s="133" customFormat="1" ht="15" customHeight="1">
      <c r="A6" s="176"/>
      <c r="B6" s="183"/>
      <c r="C6" s="176"/>
      <c r="D6" s="199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7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94"/>
    </row>
    <row r="7" spans="1:30" s="133" customFormat="1" ht="15" customHeight="1">
      <c r="A7" s="176"/>
      <c r="B7" s="183"/>
      <c r="C7" s="176"/>
      <c r="D7" s="199"/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7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94"/>
    </row>
    <row r="8" spans="1:30" s="133" customFormat="1" ht="15" customHeight="1">
      <c r="A8" s="176"/>
      <c r="B8" s="183"/>
      <c r="C8" s="176"/>
      <c r="D8" s="199"/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7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94"/>
    </row>
    <row r="9" spans="1:30" s="133" customFormat="1" ht="15.75" customHeight="1" thickBot="1">
      <c r="A9" s="176"/>
      <c r="B9" s="183"/>
      <c r="C9" s="176"/>
      <c r="D9" s="19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89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5"/>
    </row>
    <row r="10" spans="1:30" s="133" customFormat="1" ht="57.75" customHeight="1" thickBot="1" thickTop="1">
      <c r="A10" s="177"/>
      <c r="B10" s="184"/>
      <c r="C10" s="176"/>
      <c r="D10" s="200"/>
      <c r="E10" s="191" t="s">
        <v>209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180" t="s">
        <v>220</v>
      </c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</row>
    <row r="11" spans="1:30" s="133" customFormat="1" ht="15.75" thickBot="1">
      <c r="A11" s="145"/>
      <c r="B11" s="146"/>
      <c r="C11" s="177"/>
      <c r="D11" s="147" t="s">
        <v>167</v>
      </c>
      <c r="E11" s="145" t="s">
        <v>4</v>
      </c>
      <c r="F11" s="145" t="s">
        <v>5</v>
      </c>
      <c r="G11" s="145" t="s">
        <v>6</v>
      </c>
      <c r="H11" s="145" t="s">
        <v>7</v>
      </c>
      <c r="I11" s="145" t="s">
        <v>8</v>
      </c>
      <c r="J11" s="145" t="s">
        <v>9</v>
      </c>
      <c r="K11" s="145" t="s">
        <v>10</v>
      </c>
      <c r="L11" s="145" t="s">
        <v>11</v>
      </c>
      <c r="M11" s="145" t="s">
        <v>12</v>
      </c>
      <c r="N11" s="145" t="s">
        <v>283</v>
      </c>
      <c r="O11" s="145" t="s">
        <v>13</v>
      </c>
      <c r="P11" s="145" t="s">
        <v>14</v>
      </c>
      <c r="Q11" s="145" t="s">
        <v>15</v>
      </c>
      <c r="R11" s="145" t="s">
        <v>4</v>
      </c>
      <c r="S11" s="145" t="s">
        <v>5</v>
      </c>
      <c r="T11" s="145" t="s">
        <v>6</v>
      </c>
      <c r="U11" s="145" t="s">
        <v>7</v>
      </c>
      <c r="V11" s="145" t="s">
        <v>8</v>
      </c>
      <c r="W11" s="145" t="s">
        <v>9</v>
      </c>
      <c r="X11" s="145" t="s">
        <v>10</v>
      </c>
      <c r="Y11" s="145" t="s">
        <v>11</v>
      </c>
      <c r="Z11" s="145" t="s">
        <v>12</v>
      </c>
      <c r="AA11" s="145" t="s">
        <v>283</v>
      </c>
      <c r="AB11" s="145" t="s">
        <v>13</v>
      </c>
      <c r="AC11" s="145" t="s">
        <v>14</v>
      </c>
      <c r="AD11" s="145" t="s">
        <v>15</v>
      </c>
    </row>
    <row r="12" spans="1:30" ht="15.75" thickBot="1">
      <c r="A12" s="54" t="s">
        <v>32</v>
      </c>
      <c r="B12" s="55" t="s">
        <v>19</v>
      </c>
      <c r="C12" s="1"/>
      <c r="D12" s="1"/>
      <c r="E12" s="110">
        <f>_xlfn.IFERROR(VLOOKUP(B12,'[3]NUM1'!$H$3:$L$47,2,FALSE),0)</f>
        <v>2</v>
      </c>
      <c r="F12" s="110">
        <f>_xlfn.IFERROR(VLOOKUP(B12,'[3]NUM1'!$H$3:$L$47,3,FALSE),0)</f>
        <v>0</v>
      </c>
      <c r="G12" s="110">
        <f>_xlfn.IFERROR(VLOOKUP(B12,'[3]NUM1'!$H$3:$L$47,4,FALSE),0)</f>
        <v>3</v>
      </c>
      <c r="H12" s="110"/>
      <c r="I12" s="110"/>
      <c r="J12" s="110"/>
      <c r="K12" s="110"/>
      <c r="L12" s="110"/>
      <c r="M12" s="110"/>
      <c r="N12" s="110"/>
      <c r="O12" s="110"/>
      <c r="P12" s="110"/>
      <c r="Q12" s="52">
        <f>SUM(E12:P12)</f>
        <v>5</v>
      </c>
      <c r="R12" s="110">
        <f>_xlfn.IFERROR(VLOOKUP(B12,'[3]DEN1'!$H$3:$L$72,2,FALSE),0)</f>
        <v>10</v>
      </c>
      <c r="S12" s="110">
        <f>_xlfn.IFERROR(VLOOKUP(B12,'[3]DEN1'!$H$3:$L$72,3,FALSE),0)</f>
        <v>4</v>
      </c>
      <c r="T12" s="110">
        <f>_xlfn.IFERROR(VLOOKUP(B12,'[3]DEN1'!$H$3:$L$72,4,FALSE),0)</f>
        <v>3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52">
        <f>SUM(R12:AC12)</f>
        <v>17</v>
      </c>
    </row>
    <row r="13" spans="1:30" ht="15.75" thickBot="1">
      <c r="A13" s="54" t="s">
        <v>32</v>
      </c>
      <c r="B13" s="55" t="s">
        <v>20</v>
      </c>
      <c r="C13" s="1"/>
      <c r="D13" s="1"/>
      <c r="E13" s="110">
        <f>_xlfn.IFERROR(VLOOKUP(B13,'[3]NUM1'!$H$3:$L$47,2,FALSE),0)</f>
        <v>0</v>
      </c>
      <c r="F13" s="110">
        <f>_xlfn.IFERROR(VLOOKUP(B13,'[3]NUM1'!$H$3:$L$47,3,FALSE),0)</f>
        <v>0</v>
      </c>
      <c r="G13" s="110">
        <f>_xlfn.IFERROR(VLOOKUP(B13,'[3]NUM1'!$H$3:$L$47,4,FALSE),0)</f>
        <v>3</v>
      </c>
      <c r="H13" s="110"/>
      <c r="I13" s="110"/>
      <c r="J13" s="110"/>
      <c r="K13" s="110"/>
      <c r="L13" s="110"/>
      <c r="M13" s="110"/>
      <c r="N13" s="110"/>
      <c r="O13" s="110"/>
      <c r="P13" s="110"/>
      <c r="Q13" s="52">
        <f aca="true" t="shared" si="0" ref="Q13:Q25">SUM(E13:P13)</f>
        <v>3</v>
      </c>
      <c r="R13" s="110">
        <f>_xlfn.IFERROR(VLOOKUP(B13,'[3]DEN1'!$H$3:$L$72,2,FALSE),0)</f>
        <v>4</v>
      </c>
      <c r="S13" s="110">
        <f>_xlfn.IFERROR(VLOOKUP(B13,'[3]DEN1'!$H$3:$L$72,3,FALSE),0)</f>
        <v>2</v>
      </c>
      <c r="T13" s="110">
        <f>_xlfn.IFERROR(VLOOKUP(B13,'[3]DEN1'!$H$3:$L$72,4,FALSE),0)</f>
        <v>6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52">
        <f aca="true" t="shared" si="1" ref="AD13:AD88">SUM(R13:AC13)</f>
        <v>12</v>
      </c>
    </row>
    <row r="14" spans="1:30" ht="15.75" thickBot="1">
      <c r="A14" s="54" t="s">
        <v>32</v>
      </c>
      <c r="B14" s="55" t="s">
        <v>21</v>
      </c>
      <c r="C14" s="1"/>
      <c r="D14" s="1"/>
      <c r="E14" s="110">
        <f>_xlfn.IFERROR(VLOOKUP(B14,'[3]NUM1'!$H$3:$L$47,2,FALSE),0)</f>
        <v>1</v>
      </c>
      <c r="F14" s="110">
        <f>_xlfn.IFERROR(VLOOKUP(B14,'[3]NUM1'!$H$3:$L$47,3,FALSE),0)</f>
        <v>1</v>
      </c>
      <c r="G14" s="110">
        <f>_xlfn.IFERROR(VLOOKUP(B14,'[3]NUM1'!$H$3:$L$47,4,FALSE),0)</f>
        <v>2</v>
      </c>
      <c r="H14" s="110"/>
      <c r="I14" s="110"/>
      <c r="J14" s="110"/>
      <c r="K14" s="110"/>
      <c r="L14" s="110"/>
      <c r="M14" s="110"/>
      <c r="N14" s="110"/>
      <c r="O14" s="110"/>
      <c r="P14" s="110"/>
      <c r="Q14" s="52">
        <f t="shared" si="0"/>
        <v>4</v>
      </c>
      <c r="R14" s="110">
        <f>_xlfn.IFERROR(VLOOKUP(B14,'[3]DEN1'!$H$3:$L$72,2,FALSE),0)</f>
        <v>1</v>
      </c>
      <c r="S14" s="110">
        <f>_xlfn.IFERROR(VLOOKUP(B14,'[3]DEN1'!$H$3:$L$72,3,FALSE),0)</f>
        <v>2</v>
      </c>
      <c r="T14" s="110">
        <f>_xlfn.IFERROR(VLOOKUP(B14,'[3]DEN1'!$H$3:$L$72,4,FALSE),0)</f>
        <v>0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52">
        <f t="shared" si="1"/>
        <v>3</v>
      </c>
    </row>
    <row r="15" spans="1:30" ht="15.75" thickBot="1">
      <c r="A15" s="54" t="s">
        <v>32</v>
      </c>
      <c r="B15" s="55" t="s">
        <v>22</v>
      </c>
      <c r="C15" s="1"/>
      <c r="D15" s="1"/>
      <c r="E15" s="110">
        <f>_xlfn.IFERROR(VLOOKUP(B15,'[3]NUM1'!$H$3:$L$47,2,FALSE),0)</f>
        <v>0</v>
      </c>
      <c r="F15" s="110">
        <f>_xlfn.IFERROR(VLOOKUP(B15,'[3]NUM1'!$H$3:$L$47,3,FALSE),0)</f>
        <v>0</v>
      </c>
      <c r="G15" s="110">
        <f>_xlfn.IFERROR(VLOOKUP(B15,'[3]NUM1'!$H$3:$L$47,4,FALSE),0)</f>
        <v>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52">
        <f t="shared" si="0"/>
        <v>0</v>
      </c>
      <c r="R15" s="110">
        <f>_xlfn.IFERROR(VLOOKUP(B15,'[3]DEN1'!$H$3:$L$72,2,FALSE),0)</f>
        <v>8</v>
      </c>
      <c r="S15" s="110">
        <f>_xlfn.IFERROR(VLOOKUP(B15,'[3]DEN1'!$H$3:$L$72,3,FALSE),0)</f>
        <v>0</v>
      </c>
      <c r="T15" s="110">
        <f>_xlfn.IFERROR(VLOOKUP(B15,'[3]DEN1'!$H$3:$L$72,4,FALSE),0)</f>
        <v>3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52">
        <f t="shared" si="1"/>
        <v>11</v>
      </c>
    </row>
    <row r="16" spans="1:30" ht="15.75" thickBot="1">
      <c r="A16" s="54" t="s">
        <v>32</v>
      </c>
      <c r="B16" s="56" t="s">
        <v>23</v>
      </c>
      <c r="C16" s="4"/>
      <c r="D16" s="1"/>
      <c r="E16" s="110">
        <f>_xlfn.IFERROR(VLOOKUP(B16,'[3]NUM1'!$H$3:$L$47,2,FALSE),0)</f>
        <v>5</v>
      </c>
      <c r="F16" s="110">
        <f>_xlfn.IFERROR(VLOOKUP(B16,'[3]NUM1'!$H$3:$L$47,3,FALSE),0)</f>
        <v>1</v>
      </c>
      <c r="G16" s="110">
        <f>_xlfn.IFERROR(VLOOKUP(B16,'[3]NUM1'!$H$3:$L$47,4,FALSE),0)</f>
        <v>3</v>
      </c>
      <c r="H16" s="110"/>
      <c r="I16" s="110"/>
      <c r="J16" s="110"/>
      <c r="K16" s="110"/>
      <c r="L16" s="110"/>
      <c r="M16" s="110"/>
      <c r="N16" s="110"/>
      <c r="O16" s="110"/>
      <c r="P16" s="110"/>
      <c r="Q16" s="52">
        <f t="shared" si="0"/>
        <v>9</v>
      </c>
      <c r="R16" s="110">
        <f>_xlfn.IFERROR(VLOOKUP(B16,'[3]DEN1'!$H$3:$L$72,2,FALSE),0)</f>
        <v>11</v>
      </c>
      <c r="S16" s="110">
        <f>_xlfn.IFERROR(VLOOKUP(B16,'[3]DEN1'!$H$3:$L$72,3,FALSE),0)</f>
        <v>2</v>
      </c>
      <c r="T16" s="110">
        <f>_xlfn.IFERROR(VLOOKUP(B16,'[3]DEN1'!$H$3:$L$72,4,FALSE),0)</f>
        <v>8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52">
        <f t="shared" si="1"/>
        <v>21</v>
      </c>
    </row>
    <row r="17" spans="1:30" ht="15.75" thickBot="1">
      <c r="A17" s="54" t="s">
        <v>32</v>
      </c>
      <c r="B17" s="55" t="s">
        <v>24</v>
      </c>
      <c r="C17" s="1"/>
      <c r="D17" s="1"/>
      <c r="E17" s="110">
        <f>_xlfn.IFERROR(VLOOKUP(B17,'[3]NUM1'!$H$3:$L$47,2,FALSE),0)</f>
        <v>5</v>
      </c>
      <c r="F17" s="110">
        <f>_xlfn.IFERROR(VLOOKUP(B17,'[3]NUM1'!$H$3:$L$47,3,FALSE),0)</f>
        <v>1</v>
      </c>
      <c r="G17" s="110">
        <f>_xlfn.IFERROR(VLOOKUP(B17,'[3]NUM1'!$H$3:$L$47,4,FALSE),0)</f>
        <v>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52">
        <f t="shared" si="0"/>
        <v>7</v>
      </c>
      <c r="R17" s="110">
        <f>_xlfn.IFERROR(VLOOKUP(B17,'[3]DEN1'!$H$3:$L$72,2,FALSE),0)</f>
        <v>17</v>
      </c>
      <c r="S17" s="110">
        <f>_xlfn.IFERROR(VLOOKUP(B17,'[3]DEN1'!$H$3:$L$72,3,FALSE),0)</f>
        <v>2</v>
      </c>
      <c r="T17" s="110">
        <f>_xlfn.IFERROR(VLOOKUP(B17,'[3]DEN1'!$H$3:$L$72,4,FALSE),0)</f>
        <v>3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52">
        <f t="shared" si="1"/>
        <v>22</v>
      </c>
    </row>
    <row r="18" spans="1:30" ht="15.75" thickBot="1">
      <c r="A18" s="54" t="s">
        <v>32</v>
      </c>
      <c r="B18" s="55" t="s">
        <v>25</v>
      </c>
      <c r="C18" s="1"/>
      <c r="D18" s="1"/>
      <c r="E18" s="110">
        <f>_xlfn.IFERROR(VLOOKUP(B18,'[3]NUM1'!$H$3:$L$47,2,FALSE),0)</f>
        <v>0</v>
      </c>
      <c r="F18" s="110">
        <f>_xlfn.IFERROR(VLOOKUP(B18,'[3]NUM1'!$H$3:$L$47,3,FALSE),0)</f>
        <v>0</v>
      </c>
      <c r="G18" s="110">
        <f>_xlfn.IFERROR(VLOOKUP(B18,'[3]NUM1'!$H$3:$L$47,4,FALSE),0)</f>
        <v>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52">
        <f t="shared" si="0"/>
        <v>0</v>
      </c>
      <c r="R18" s="110">
        <f>_xlfn.IFERROR(VLOOKUP(B18,'[3]DEN1'!$H$3:$L$72,2,FALSE),0)</f>
        <v>0</v>
      </c>
      <c r="S18" s="110">
        <f>_xlfn.IFERROR(VLOOKUP(B18,'[3]DEN1'!$H$3:$L$72,3,FALSE),0)</f>
        <v>1</v>
      </c>
      <c r="T18" s="110">
        <f>_xlfn.IFERROR(VLOOKUP(B18,'[3]DEN1'!$H$3:$L$72,4,FALSE),0)</f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52">
        <f t="shared" si="1"/>
        <v>1</v>
      </c>
    </row>
    <row r="19" spans="1:30" ht="15.75" thickBot="1">
      <c r="A19" s="54" t="s">
        <v>32</v>
      </c>
      <c r="B19" s="55" t="s">
        <v>26</v>
      </c>
      <c r="C19" s="1"/>
      <c r="D19" s="1"/>
      <c r="E19" s="110">
        <f>_xlfn.IFERROR(VLOOKUP(B19,'[3]NUM1'!$H$3:$L$47,2,FALSE),0)</f>
        <v>0</v>
      </c>
      <c r="F19" s="110">
        <f>_xlfn.IFERROR(VLOOKUP(B19,'[3]NUM1'!$H$3:$L$47,3,FALSE),0)</f>
        <v>0</v>
      </c>
      <c r="G19" s="110">
        <f>_xlfn.IFERROR(VLOOKUP(B19,'[3]NUM1'!$H$3:$L$47,4,FALSE),0)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52">
        <f t="shared" si="0"/>
        <v>0</v>
      </c>
      <c r="R19" s="110">
        <f>_xlfn.IFERROR(VLOOKUP(B19,'[3]DEN1'!$H$3:$L$72,2,FALSE),0)</f>
        <v>0</v>
      </c>
      <c r="S19" s="110">
        <f>_xlfn.IFERROR(VLOOKUP(B19,'[3]DEN1'!$H$3:$L$72,3,FALSE),0)</f>
        <v>0</v>
      </c>
      <c r="T19" s="110">
        <f>_xlfn.IFERROR(VLOOKUP(B19,'[3]DEN1'!$H$3:$L$72,4,FALSE),0)</f>
        <v>0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52">
        <f t="shared" si="1"/>
        <v>0</v>
      </c>
    </row>
    <row r="20" spans="1:30" ht="15.75" thickBot="1">
      <c r="A20" s="54" t="s">
        <v>32</v>
      </c>
      <c r="B20" s="55" t="s">
        <v>27</v>
      </c>
      <c r="C20" s="1"/>
      <c r="D20" s="1"/>
      <c r="E20" s="110">
        <f>_xlfn.IFERROR(VLOOKUP(B20,'[3]NUM1'!$H$3:$L$47,2,FALSE),0)</f>
        <v>0</v>
      </c>
      <c r="F20" s="110">
        <f>_xlfn.IFERROR(VLOOKUP(B20,'[3]NUM1'!$H$3:$L$47,3,FALSE),0)</f>
        <v>1</v>
      </c>
      <c r="G20" s="110">
        <f>_xlfn.IFERROR(VLOOKUP(B20,'[3]NUM1'!$H$3:$L$47,4,FALSE),0)</f>
        <v>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52">
        <f t="shared" si="0"/>
        <v>1</v>
      </c>
      <c r="R20" s="110">
        <f>_xlfn.IFERROR(VLOOKUP(B20,'[3]DEN1'!$H$3:$L$72,2,FALSE),0)</f>
        <v>1</v>
      </c>
      <c r="S20" s="110">
        <f>_xlfn.IFERROR(VLOOKUP(B20,'[3]DEN1'!$H$3:$L$72,3,FALSE),0)</f>
        <v>0</v>
      </c>
      <c r="T20" s="110">
        <f>_xlfn.IFERROR(VLOOKUP(B20,'[3]DEN1'!$H$3:$L$72,4,FALSE),0)</f>
        <v>0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52">
        <f t="shared" si="1"/>
        <v>1</v>
      </c>
    </row>
    <row r="21" spans="1:30" ht="15.75" thickBot="1">
      <c r="A21" s="54" t="s">
        <v>32</v>
      </c>
      <c r="B21" s="55" t="s">
        <v>28</v>
      </c>
      <c r="C21" s="25"/>
      <c r="D21" s="1"/>
      <c r="E21" s="110">
        <f>_xlfn.IFERROR(VLOOKUP(B21,'[3]NUM1'!$H$3:$L$47,2,FALSE),0)</f>
        <v>0</v>
      </c>
      <c r="F21" s="110">
        <f>_xlfn.IFERROR(VLOOKUP(B21,'[3]NUM1'!$H$3:$L$47,3,FALSE),0)</f>
        <v>0</v>
      </c>
      <c r="G21" s="110">
        <f>_xlfn.IFERROR(VLOOKUP(B21,'[3]NUM1'!$H$3:$L$47,4,FALSE),0)</f>
        <v>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52">
        <f t="shared" si="0"/>
        <v>0</v>
      </c>
      <c r="R21" s="110">
        <f>_xlfn.IFERROR(VLOOKUP(B21,'[3]DEN1'!$H$3:$L$72,2,FALSE),0)</f>
        <v>0</v>
      </c>
      <c r="S21" s="110">
        <f>_xlfn.IFERROR(VLOOKUP(B21,'[3]DEN1'!$H$3:$L$72,3,FALSE),0)</f>
        <v>0</v>
      </c>
      <c r="T21" s="110">
        <f>_xlfn.IFERROR(VLOOKUP(B21,'[3]DEN1'!$H$3:$L$72,4,FALSE),0)</f>
        <v>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52">
        <f t="shared" si="1"/>
        <v>0</v>
      </c>
    </row>
    <row r="22" spans="1:30" ht="15.75" thickBot="1">
      <c r="A22" s="54" t="s">
        <v>32</v>
      </c>
      <c r="B22" s="55" t="s">
        <v>29</v>
      </c>
      <c r="C22" s="1"/>
      <c r="D22" s="1"/>
      <c r="E22" s="110">
        <f>_xlfn.IFERROR(VLOOKUP(B22,'[3]NUM1'!$H$3:$L$47,2,FALSE),0)</f>
        <v>0</v>
      </c>
      <c r="F22" s="110">
        <f>_xlfn.IFERROR(VLOOKUP(B22,'[3]NUM1'!$H$3:$L$47,3,FALSE),0)</f>
        <v>0</v>
      </c>
      <c r="G22" s="110">
        <f>_xlfn.IFERROR(VLOOKUP(B22,'[3]NUM1'!$H$3:$L$47,4,FALSE),0)</f>
        <v>1</v>
      </c>
      <c r="H22" s="110"/>
      <c r="I22" s="110"/>
      <c r="J22" s="110"/>
      <c r="K22" s="110"/>
      <c r="L22" s="110"/>
      <c r="M22" s="110"/>
      <c r="N22" s="110"/>
      <c r="O22" s="110"/>
      <c r="P22" s="110"/>
      <c r="Q22" s="52">
        <f t="shared" si="0"/>
        <v>1</v>
      </c>
      <c r="R22" s="110">
        <f>_xlfn.IFERROR(VLOOKUP(B22,'[3]DEN1'!$H$3:$L$72,2,FALSE),0)</f>
        <v>0</v>
      </c>
      <c r="S22" s="110">
        <f>_xlfn.IFERROR(VLOOKUP(B22,'[3]DEN1'!$H$3:$L$72,3,FALSE),0)</f>
        <v>0</v>
      </c>
      <c r="T22" s="110">
        <f>_xlfn.IFERROR(VLOOKUP(B22,'[3]DEN1'!$H$3:$L$72,4,FALSE),0)</f>
        <v>1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52">
        <f t="shared" si="1"/>
        <v>1</v>
      </c>
    </row>
    <row r="23" spans="1:30" ht="15.75" thickBot="1">
      <c r="A23" s="54" t="s">
        <v>32</v>
      </c>
      <c r="B23" s="55" t="s">
        <v>30</v>
      </c>
      <c r="C23" s="1"/>
      <c r="D23" s="1"/>
      <c r="E23" s="110">
        <f>_xlfn.IFERROR(VLOOKUP(B23,'[3]NUM1'!$H$3:$L$47,2,FALSE),0)</f>
        <v>0</v>
      </c>
      <c r="F23" s="110">
        <f>_xlfn.IFERROR(VLOOKUP(B23,'[3]NUM1'!$H$3:$L$47,3,FALSE),0)</f>
        <v>0</v>
      </c>
      <c r="G23" s="110">
        <f>_xlfn.IFERROR(VLOOKUP(B23,'[3]NUM1'!$H$3:$L$47,4,FALSE),0)</f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52">
        <f t="shared" si="0"/>
        <v>0</v>
      </c>
      <c r="R23" s="110">
        <f>_xlfn.IFERROR(VLOOKUP(B23,'[3]DEN1'!$H$3:$L$72,2,FALSE),0)</f>
        <v>0</v>
      </c>
      <c r="S23" s="110">
        <f>_xlfn.IFERROR(VLOOKUP(B23,'[3]DEN1'!$H$3:$L$72,3,FALSE),0)</f>
        <v>1</v>
      </c>
      <c r="T23" s="110">
        <f>_xlfn.IFERROR(VLOOKUP(B23,'[3]DEN1'!$H$3:$L$72,4,FALSE),0)</f>
        <v>0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52">
        <f t="shared" si="1"/>
        <v>1</v>
      </c>
    </row>
    <row r="24" spans="1:30" ht="15.75" thickBot="1">
      <c r="A24" s="54" t="s">
        <v>32</v>
      </c>
      <c r="B24" s="55" t="s">
        <v>31</v>
      </c>
      <c r="C24" s="1"/>
      <c r="D24" s="1"/>
      <c r="E24" s="110">
        <f>_xlfn.IFERROR(VLOOKUP(B24,'[3]NUM1'!$H$3:$L$47,2,FALSE),0)</f>
        <v>0</v>
      </c>
      <c r="F24" s="110">
        <f>_xlfn.IFERROR(VLOOKUP(B24,'[3]NUM1'!$H$3:$L$47,3,FALSE),0)</f>
        <v>0</v>
      </c>
      <c r="G24" s="110">
        <f>_xlfn.IFERROR(VLOOKUP(B24,'[3]NUM1'!$H$3:$L$47,4,FALSE),0)</f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52">
        <f t="shared" si="0"/>
        <v>0</v>
      </c>
      <c r="R24" s="110">
        <f>_xlfn.IFERROR(VLOOKUP(B24,'[3]DEN1'!$H$3:$L$72,2,FALSE),0)</f>
        <v>0</v>
      </c>
      <c r="S24" s="110">
        <f>_xlfn.IFERROR(VLOOKUP(B24,'[3]DEN1'!$H$3:$L$72,3,FALSE),0)</f>
        <v>0</v>
      </c>
      <c r="T24" s="110">
        <f>_xlfn.IFERROR(VLOOKUP(B24,'[3]DEN1'!$H$3:$L$72,4,FALSE),0)</f>
        <v>0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52">
        <f t="shared" si="1"/>
        <v>0</v>
      </c>
    </row>
    <row r="25" spans="1:30" ht="15.75" thickBot="1">
      <c r="A25" s="54" t="s">
        <v>32</v>
      </c>
      <c r="B25" s="55" t="s">
        <v>285</v>
      </c>
      <c r="C25" s="1"/>
      <c r="D25" s="1"/>
      <c r="E25" s="110">
        <f>_xlfn.IFERROR(VLOOKUP(B25,'[3]NUM1'!$H$3:$L$47,2,FALSE),0)</f>
        <v>0</v>
      </c>
      <c r="F25" s="110">
        <f>_xlfn.IFERROR(VLOOKUP(B25,'[3]NUM1'!$H$3:$L$47,3,FALSE),0)</f>
        <v>0</v>
      </c>
      <c r="G25" s="110">
        <f>_xlfn.IFERROR(VLOOKUP(B25,'[3]NUM1'!$H$3:$L$47,4,FALSE),0)</f>
        <v>0</v>
      </c>
      <c r="H25" s="110"/>
      <c r="I25" s="110"/>
      <c r="J25" s="110"/>
      <c r="K25" s="110"/>
      <c r="L25" s="110"/>
      <c r="M25" s="110"/>
      <c r="N25" s="110"/>
      <c r="O25" s="110"/>
      <c r="P25" s="110"/>
      <c r="Q25" s="52">
        <f t="shared" si="0"/>
        <v>0</v>
      </c>
      <c r="R25" s="110">
        <f>_xlfn.IFERROR(VLOOKUP(B25,'[3]DEN1'!$H$3:$L$72,2,FALSE),0)</f>
        <v>0</v>
      </c>
      <c r="S25" s="110">
        <f>_xlfn.IFERROR(VLOOKUP(B25,'[3]DEN1'!$H$3:$L$72,3,FALSE),0)</f>
        <v>0</v>
      </c>
      <c r="T25" s="110">
        <f>_xlfn.IFERROR(VLOOKUP(B25,'[3]DEN1'!$H$3:$L$72,4,FALSE),0)</f>
        <v>0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52">
        <f t="shared" si="1"/>
        <v>0</v>
      </c>
    </row>
    <row r="26" spans="1:30" ht="15.75" thickBot="1">
      <c r="A26" s="173" t="s">
        <v>170</v>
      </c>
      <c r="B26" s="174"/>
      <c r="C26" s="42">
        <f>+D26/'Metas Muni'!G6</f>
        <v>0.37037037037037035</v>
      </c>
      <c r="D26" s="61">
        <f>IF(AD26=0,"N/A",Q26/AD26)</f>
        <v>0.3333333333333333</v>
      </c>
      <c r="E26" s="51">
        <f>SUM(E12:E25)</f>
        <v>13</v>
      </c>
      <c r="F26" s="51">
        <f aca="true" t="shared" si="2" ref="F26:O26">SUM(F12:F25)</f>
        <v>4</v>
      </c>
      <c r="G26" s="51">
        <f t="shared" si="2"/>
        <v>13</v>
      </c>
      <c r="H26" s="51">
        <f t="shared" si="2"/>
        <v>0</v>
      </c>
      <c r="I26" s="51">
        <f t="shared" si="2"/>
        <v>0</v>
      </c>
      <c r="J26" s="51">
        <f t="shared" si="2"/>
        <v>0</v>
      </c>
      <c r="K26" s="51">
        <f t="shared" si="2"/>
        <v>0</v>
      </c>
      <c r="L26" s="51">
        <f t="shared" si="2"/>
        <v>0</v>
      </c>
      <c r="M26" s="51">
        <f t="shared" si="2"/>
        <v>0</v>
      </c>
      <c r="N26" s="51">
        <f t="shared" si="2"/>
        <v>0</v>
      </c>
      <c r="O26" s="51">
        <f t="shared" si="2"/>
        <v>0</v>
      </c>
      <c r="P26" s="51">
        <f>SUM(P12:P25)</f>
        <v>0</v>
      </c>
      <c r="Q26" s="45">
        <f>SUM(Q12:Q25)</f>
        <v>30</v>
      </c>
      <c r="R26" s="51">
        <f>SUM(R12:R25)</f>
        <v>52</v>
      </c>
      <c r="S26" s="51">
        <f aca="true" t="shared" si="3" ref="S26:AD26">SUM(S12:S25)</f>
        <v>14</v>
      </c>
      <c r="T26" s="51">
        <f t="shared" si="3"/>
        <v>24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1">
        <f t="shared" si="3"/>
        <v>0</v>
      </c>
      <c r="AA26" s="51">
        <f t="shared" si="3"/>
        <v>0</v>
      </c>
      <c r="AB26" s="51">
        <f t="shared" si="3"/>
        <v>0</v>
      </c>
      <c r="AC26" s="51">
        <f>SUM(AC12:AC25)</f>
        <v>0</v>
      </c>
      <c r="AD26" s="51">
        <f t="shared" si="3"/>
        <v>90</v>
      </c>
    </row>
    <row r="27" spans="1:30" ht="15.75" thickBot="1">
      <c r="A27" s="54" t="s">
        <v>33</v>
      </c>
      <c r="B27" s="54" t="s">
        <v>34</v>
      </c>
      <c r="C27" s="1"/>
      <c r="D27" s="1"/>
      <c r="E27" s="110">
        <f>_xlfn.IFERROR(VLOOKUP(B27,'[3]NUM1'!$H$3:$L$47,2,FALSE),0)</f>
        <v>1</v>
      </c>
      <c r="F27" s="110">
        <f>_xlfn.IFERROR(VLOOKUP(B27,'[3]NUM1'!$H$3:$L$47,3,FALSE),0)</f>
        <v>1</v>
      </c>
      <c r="G27" s="110">
        <f>_xlfn.IFERROR(VLOOKUP(B27,'[3]NUM1'!$H$3:$L$47,4,FALSE),0)</f>
        <v>2</v>
      </c>
      <c r="H27" s="110"/>
      <c r="I27" s="110"/>
      <c r="J27" s="110"/>
      <c r="K27" s="110"/>
      <c r="L27" s="110"/>
      <c r="M27" s="110"/>
      <c r="N27" s="110"/>
      <c r="O27" s="110"/>
      <c r="P27" s="110"/>
      <c r="Q27" s="52">
        <f aca="true" t="shared" si="4" ref="Q27:Q35">SUM(E27:P27)</f>
        <v>4</v>
      </c>
      <c r="R27" s="110">
        <f>_xlfn.IFERROR(VLOOKUP(B27,'[3]DEN1'!$H$3:$L$72,2,FALSE),0)</f>
        <v>5</v>
      </c>
      <c r="S27" s="110">
        <f>_xlfn.IFERROR(VLOOKUP(B27,'[3]DEN1'!$H$3:$L$72,3,FALSE),0)</f>
        <v>1</v>
      </c>
      <c r="T27" s="110">
        <f>_xlfn.IFERROR(VLOOKUP(B27,'[3]DEN1'!$H$3:$L$72,4,FALSE),0)</f>
        <v>3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52">
        <f t="shared" si="1"/>
        <v>9</v>
      </c>
    </row>
    <row r="28" spans="1:30" ht="15.75" thickBot="1">
      <c r="A28" s="54" t="s">
        <v>33</v>
      </c>
      <c r="B28" s="54" t="s">
        <v>35</v>
      </c>
      <c r="C28" s="1"/>
      <c r="D28" s="1"/>
      <c r="E28" s="110">
        <f>_xlfn.IFERROR(VLOOKUP(B28,'[3]NUM1'!$H$3:$L$47,2,FALSE),0)</f>
        <v>0</v>
      </c>
      <c r="F28" s="110">
        <f>_xlfn.IFERROR(VLOOKUP(B28,'[3]NUM1'!$H$3:$L$47,3,FALSE),0)</f>
        <v>2</v>
      </c>
      <c r="G28" s="110">
        <f>_xlfn.IFERROR(VLOOKUP(B28,'[3]NUM1'!$H$3:$L$47,4,FALSE),0)</f>
        <v>1</v>
      </c>
      <c r="H28" s="110"/>
      <c r="I28" s="110"/>
      <c r="J28" s="110"/>
      <c r="K28" s="110"/>
      <c r="L28" s="110"/>
      <c r="M28" s="110"/>
      <c r="N28" s="110"/>
      <c r="O28" s="110"/>
      <c r="P28" s="110"/>
      <c r="Q28" s="52">
        <f t="shared" si="4"/>
        <v>3</v>
      </c>
      <c r="R28" s="110">
        <f>_xlfn.IFERROR(VLOOKUP(B28,'[3]DEN1'!$H$3:$L$72,2,FALSE),0)</f>
        <v>3</v>
      </c>
      <c r="S28" s="110">
        <f>_xlfn.IFERROR(VLOOKUP(B28,'[3]DEN1'!$H$3:$L$72,3,FALSE),0)</f>
        <v>2</v>
      </c>
      <c r="T28" s="110">
        <f>_xlfn.IFERROR(VLOOKUP(B28,'[3]DEN1'!$H$3:$L$72,4,FALSE),0)</f>
        <v>2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52">
        <f t="shared" si="1"/>
        <v>7</v>
      </c>
    </row>
    <row r="29" spans="1:30" ht="15.75" thickBot="1">
      <c r="A29" s="54" t="s">
        <v>33</v>
      </c>
      <c r="B29" s="54" t="s">
        <v>36</v>
      </c>
      <c r="C29" s="1"/>
      <c r="D29" s="1"/>
      <c r="E29" s="110">
        <f>_xlfn.IFERROR(VLOOKUP(B29,'[3]NUM1'!$H$3:$L$47,2,FALSE),0)</f>
        <v>1</v>
      </c>
      <c r="F29" s="110">
        <f>_xlfn.IFERROR(VLOOKUP(B29,'[3]NUM1'!$H$3:$L$47,3,FALSE),0)</f>
        <v>0</v>
      </c>
      <c r="G29" s="110">
        <f>_xlfn.IFERROR(VLOOKUP(B29,'[3]NUM1'!$H$3:$L$47,4,FALSE),0)</f>
        <v>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52">
        <f t="shared" si="4"/>
        <v>1</v>
      </c>
      <c r="R29" s="110">
        <f>_xlfn.IFERROR(VLOOKUP(B29,'[3]DEN1'!$H$3:$L$72,2,FALSE),0)</f>
        <v>6</v>
      </c>
      <c r="S29" s="110">
        <f>_xlfn.IFERROR(VLOOKUP(B29,'[3]DEN1'!$H$3:$L$72,3,FALSE),0)</f>
        <v>7</v>
      </c>
      <c r="T29" s="110">
        <f>_xlfn.IFERROR(VLOOKUP(B29,'[3]DEN1'!$H$3:$L$72,4,FALSE),0)</f>
        <v>5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52">
        <f t="shared" si="1"/>
        <v>18</v>
      </c>
    </row>
    <row r="30" spans="1:30" ht="15.75" thickBot="1">
      <c r="A30" s="54" t="s">
        <v>33</v>
      </c>
      <c r="B30" s="54" t="s">
        <v>37</v>
      </c>
      <c r="C30" s="1"/>
      <c r="D30" s="1"/>
      <c r="E30" s="110">
        <f>_xlfn.IFERROR(VLOOKUP(B30,'[3]NUM1'!$H$3:$L$47,2,FALSE),0)</f>
        <v>0</v>
      </c>
      <c r="F30" s="110">
        <f>_xlfn.IFERROR(VLOOKUP(B30,'[3]NUM1'!$H$3:$L$47,3,FALSE),0)</f>
        <v>0</v>
      </c>
      <c r="G30" s="110">
        <f>_xlfn.IFERROR(VLOOKUP(B30,'[3]NUM1'!$H$3:$L$47,4,FALSE),0)</f>
        <v>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52">
        <f t="shared" si="4"/>
        <v>0</v>
      </c>
      <c r="R30" s="110">
        <f>_xlfn.IFERROR(VLOOKUP(B30,'[3]DEN1'!$H$3:$L$72,2,FALSE),0)</f>
        <v>0</v>
      </c>
      <c r="S30" s="110">
        <f>_xlfn.IFERROR(VLOOKUP(B30,'[3]DEN1'!$H$3:$L$72,3,FALSE),0)</f>
        <v>0</v>
      </c>
      <c r="T30" s="110">
        <f>_xlfn.IFERROR(VLOOKUP(B30,'[3]DEN1'!$H$3:$L$72,4,FALSE),0)</f>
        <v>1</v>
      </c>
      <c r="U30" s="110"/>
      <c r="V30" s="110"/>
      <c r="W30" s="110"/>
      <c r="X30" s="110"/>
      <c r="Y30" s="110"/>
      <c r="Z30" s="110"/>
      <c r="AA30" s="110"/>
      <c r="AB30" s="110"/>
      <c r="AC30" s="110"/>
      <c r="AD30" s="52">
        <f t="shared" si="1"/>
        <v>1</v>
      </c>
    </row>
    <row r="31" spans="1:30" ht="15.75" thickBot="1">
      <c r="A31" s="54" t="s">
        <v>33</v>
      </c>
      <c r="B31" s="54" t="s">
        <v>38</v>
      </c>
      <c r="C31" s="1"/>
      <c r="D31" s="1"/>
      <c r="E31" s="110">
        <f>_xlfn.IFERROR(VLOOKUP(B31,'[3]NUM1'!$H$3:$L$47,2,FALSE),0)</f>
        <v>1</v>
      </c>
      <c r="F31" s="110">
        <f>_xlfn.IFERROR(VLOOKUP(B31,'[3]NUM1'!$H$3:$L$47,3,FALSE),0)</f>
        <v>1</v>
      </c>
      <c r="G31" s="110">
        <f>_xlfn.IFERROR(VLOOKUP(B31,'[3]NUM1'!$H$3:$L$47,4,FALSE),0)</f>
        <v>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52">
        <f t="shared" si="4"/>
        <v>4</v>
      </c>
      <c r="R31" s="110">
        <f>_xlfn.IFERROR(VLOOKUP(B31,'[3]DEN1'!$H$3:$L$72,2,FALSE),0)</f>
        <v>5</v>
      </c>
      <c r="S31" s="110">
        <f>_xlfn.IFERROR(VLOOKUP(B31,'[3]DEN1'!$H$3:$L$72,3,FALSE),0)</f>
        <v>1</v>
      </c>
      <c r="T31" s="110">
        <f>_xlfn.IFERROR(VLOOKUP(B31,'[3]DEN1'!$H$3:$L$72,4,FALSE),0)</f>
        <v>5</v>
      </c>
      <c r="U31" s="110"/>
      <c r="V31" s="110"/>
      <c r="W31" s="110"/>
      <c r="X31" s="110"/>
      <c r="Y31" s="110"/>
      <c r="Z31" s="110"/>
      <c r="AA31" s="110"/>
      <c r="AB31" s="110"/>
      <c r="AC31" s="110"/>
      <c r="AD31" s="52">
        <f t="shared" si="1"/>
        <v>11</v>
      </c>
    </row>
    <row r="32" spans="1:30" ht="15.75" thickBot="1">
      <c r="A32" s="54" t="s">
        <v>33</v>
      </c>
      <c r="B32" s="54" t="s">
        <v>39</v>
      </c>
      <c r="C32" s="1"/>
      <c r="D32" s="1"/>
      <c r="E32" s="110">
        <f>_xlfn.IFERROR(VLOOKUP(B32,'[3]NUM1'!$H$3:$L$47,2,FALSE),0)</f>
        <v>0</v>
      </c>
      <c r="F32" s="110">
        <f>_xlfn.IFERROR(VLOOKUP(B32,'[3]NUM1'!$H$3:$L$47,3,FALSE),0)</f>
        <v>0</v>
      </c>
      <c r="G32" s="110">
        <f>_xlfn.IFERROR(VLOOKUP(B32,'[3]NUM1'!$H$3:$L$47,4,FALSE),0)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52">
        <f t="shared" si="4"/>
        <v>0</v>
      </c>
      <c r="R32" s="110">
        <f>_xlfn.IFERROR(VLOOKUP(B32,'[3]DEN1'!$H$3:$L$72,2,FALSE),0)</f>
        <v>0</v>
      </c>
      <c r="S32" s="110">
        <f>_xlfn.IFERROR(VLOOKUP(B32,'[3]DEN1'!$H$3:$L$72,3,FALSE),0)</f>
        <v>0</v>
      </c>
      <c r="T32" s="110">
        <f>_xlfn.IFERROR(VLOOKUP(B32,'[3]DEN1'!$H$3:$L$72,4,FALSE),0)</f>
        <v>0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52">
        <f t="shared" si="1"/>
        <v>0</v>
      </c>
    </row>
    <row r="33" spans="1:30" ht="15.75" thickBot="1">
      <c r="A33" s="54" t="s">
        <v>33</v>
      </c>
      <c r="B33" s="54" t="s">
        <v>40</v>
      </c>
      <c r="C33" s="1"/>
      <c r="D33" s="1"/>
      <c r="E33" s="110">
        <f>_xlfn.IFERROR(VLOOKUP(B33,'[3]NUM1'!$H$3:$L$47,2,FALSE),0)</f>
        <v>0</v>
      </c>
      <c r="F33" s="110">
        <f>_xlfn.IFERROR(VLOOKUP(B33,'[3]NUM1'!$H$3:$L$47,3,FALSE),0)</f>
        <v>0</v>
      </c>
      <c r="G33" s="110">
        <f>_xlfn.IFERROR(VLOOKUP(B33,'[3]NUM1'!$H$3:$L$47,4,FALSE),0)</f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52">
        <f t="shared" si="4"/>
        <v>1</v>
      </c>
      <c r="R33" s="110">
        <f>_xlfn.IFERROR(VLOOKUP(B33,'[3]DEN1'!$H$3:$L$72,2,FALSE),0)</f>
        <v>1</v>
      </c>
      <c r="S33" s="110">
        <f>_xlfn.IFERROR(VLOOKUP(B33,'[3]DEN1'!$H$3:$L$72,3,FALSE),0)</f>
        <v>0</v>
      </c>
      <c r="T33" s="110">
        <f>_xlfn.IFERROR(VLOOKUP(B33,'[3]DEN1'!$H$3:$L$72,4,FALSE),0)</f>
        <v>0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52">
        <f t="shared" si="1"/>
        <v>1</v>
      </c>
    </row>
    <row r="34" spans="1:30" ht="15.75" thickBot="1">
      <c r="A34" s="54" t="s">
        <v>33</v>
      </c>
      <c r="B34" s="54" t="s">
        <v>41</v>
      </c>
      <c r="C34" s="1"/>
      <c r="D34" s="1"/>
      <c r="E34" s="110">
        <f>_xlfn.IFERROR(VLOOKUP(B34,'[3]NUM1'!$H$3:$L$47,2,FALSE),0)</f>
        <v>0</v>
      </c>
      <c r="F34" s="110">
        <f>_xlfn.IFERROR(VLOOKUP(B34,'[3]NUM1'!$H$3:$L$47,3,FALSE),0)</f>
        <v>0</v>
      </c>
      <c r="G34" s="110">
        <f>_xlfn.IFERROR(VLOOKUP(B34,'[3]NUM1'!$H$3:$L$47,4,FALSE),0)</f>
        <v>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52">
        <f t="shared" si="4"/>
        <v>0</v>
      </c>
      <c r="R34" s="110">
        <f>_xlfn.IFERROR(VLOOKUP(B34,'[3]DEN1'!$H$3:$L$72,2,FALSE),0)</f>
        <v>0</v>
      </c>
      <c r="S34" s="110">
        <f>_xlfn.IFERROR(VLOOKUP(B34,'[3]DEN1'!$H$3:$L$72,3,FALSE),0)</f>
        <v>1</v>
      </c>
      <c r="T34" s="110">
        <f>_xlfn.IFERROR(VLOOKUP(B34,'[3]DEN1'!$H$3:$L$72,4,FALSE),0)</f>
        <v>0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52">
        <f t="shared" si="1"/>
        <v>1</v>
      </c>
    </row>
    <row r="35" spans="1:30" ht="15.75" thickBot="1">
      <c r="A35" s="54" t="s">
        <v>33</v>
      </c>
      <c r="B35" s="54" t="s">
        <v>42</v>
      </c>
      <c r="C35" s="1"/>
      <c r="D35" s="1"/>
      <c r="E35" s="110">
        <f>_xlfn.IFERROR(VLOOKUP(B35,'[3]NUM1'!$H$3:$L$47,2,FALSE),0)</f>
        <v>0</v>
      </c>
      <c r="F35" s="110">
        <f>_xlfn.IFERROR(VLOOKUP(B35,'[3]NUM1'!$H$3:$L$47,3,FALSE),0)</f>
        <v>0</v>
      </c>
      <c r="G35" s="110">
        <f>_xlfn.IFERROR(VLOOKUP(B35,'[3]NUM1'!$H$3:$L$47,4,FALSE),0)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52">
        <f t="shared" si="4"/>
        <v>0</v>
      </c>
      <c r="R35" s="110">
        <f>_xlfn.IFERROR(VLOOKUP(B35,'[3]DEN1'!$H$3:$L$72,2,FALSE),0)</f>
        <v>0</v>
      </c>
      <c r="S35" s="110">
        <f>_xlfn.IFERROR(VLOOKUP(B35,'[3]DEN1'!$H$3:$L$72,3,FALSE),0)</f>
        <v>0</v>
      </c>
      <c r="T35" s="110">
        <f>_xlfn.IFERROR(VLOOKUP(B35,'[3]DEN1'!$H$3:$L$72,4,FALSE),0)</f>
        <v>0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52">
        <f t="shared" si="1"/>
        <v>0</v>
      </c>
    </row>
    <row r="36" spans="1:30" ht="15.75" thickBot="1">
      <c r="A36" s="54" t="s">
        <v>33</v>
      </c>
      <c r="B36" s="54" t="s">
        <v>43</v>
      </c>
      <c r="C36" s="1"/>
      <c r="D36" s="1"/>
      <c r="E36" s="110">
        <f>_xlfn.IFERROR(VLOOKUP(B36,'[3]NUM1'!$H$3:$L$47,2,FALSE),0)</f>
        <v>0</v>
      </c>
      <c r="F36" s="110">
        <f>_xlfn.IFERROR(VLOOKUP(B36,'[3]NUM1'!$H$3:$L$47,3,FALSE),0)</f>
        <v>0</v>
      </c>
      <c r="G36" s="110">
        <f>_xlfn.IFERROR(VLOOKUP(B36,'[3]NUM1'!$H$3:$L$47,4,FALSE),0)</f>
        <v>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52">
        <f>SUM(E36:P36)</f>
        <v>0</v>
      </c>
      <c r="R36" s="110">
        <f>_xlfn.IFERROR(VLOOKUP(B36,'[3]DEN1'!$H$3:$L$72,2,FALSE),0)</f>
        <v>0</v>
      </c>
      <c r="S36" s="110">
        <f>_xlfn.IFERROR(VLOOKUP(B36,'[3]DEN1'!$H$3:$L$72,3,FALSE),0)</f>
        <v>0</v>
      </c>
      <c r="T36" s="110">
        <f>_xlfn.IFERROR(VLOOKUP(B36,'[3]DEN1'!$H$3:$L$72,4,FALSE),0)</f>
        <v>0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52">
        <f aca="true" t="shared" si="5" ref="AD36:AD42">SUM(R36:AC36)</f>
        <v>0</v>
      </c>
    </row>
    <row r="37" spans="1:30" ht="15.75" thickBot="1">
      <c r="A37" s="58" t="s">
        <v>33</v>
      </c>
      <c r="B37" s="54" t="s">
        <v>267</v>
      </c>
      <c r="C37" s="1"/>
      <c r="D37" s="1"/>
      <c r="E37" s="110">
        <f>_xlfn.IFERROR(VLOOKUP(B37,'[3]NUM1'!$H$3:$L$47,2,FALSE),0)</f>
        <v>0</v>
      </c>
      <c r="F37" s="110">
        <f>_xlfn.IFERROR(VLOOKUP(B37,'[3]NUM1'!$H$3:$L$47,3,FALSE),0)</f>
        <v>0</v>
      </c>
      <c r="G37" s="110">
        <f>_xlfn.IFERROR(VLOOKUP(B37,'[3]NUM1'!$H$3:$L$47,4,FALSE),0)</f>
        <v>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52">
        <f>SUM(E37:P37)</f>
        <v>0</v>
      </c>
      <c r="R37" s="110">
        <f>_xlfn.IFERROR(VLOOKUP(B37,'[3]DEN1'!$H$3:$L$72,2,FALSE),0)</f>
        <v>0</v>
      </c>
      <c r="S37" s="110">
        <f>_xlfn.IFERROR(VLOOKUP(B37,'[3]DEN1'!$H$3:$L$72,3,FALSE),0)</f>
        <v>0</v>
      </c>
      <c r="T37" s="110">
        <f>_xlfn.IFERROR(VLOOKUP(B37,'[3]DEN1'!$H$3:$L$72,4,FALSE),0)</f>
        <v>0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52">
        <f t="shared" si="5"/>
        <v>0</v>
      </c>
    </row>
    <row r="38" spans="1:30" ht="15.75" thickBot="1">
      <c r="A38" s="173" t="s">
        <v>171</v>
      </c>
      <c r="B38" s="174"/>
      <c r="C38" s="42">
        <f>+D38/'Metas Muni'!G7</f>
        <v>0.3009259259259259</v>
      </c>
      <c r="D38" s="61">
        <f>IF(AD38=0,"N/A",Q38/AD38)</f>
        <v>0.2708333333333333</v>
      </c>
      <c r="E38" s="51">
        <f>SUM(E27:E37)</f>
        <v>3</v>
      </c>
      <c r="F38" s="51">
        <f>SUM(F27:F37)</f>
        <v>4</v>
      </c>
      <c r="G38" s="51">
        <f>SUM(G27:G37)</f>
        <v>6</v>
      </c>
      <c r="H38" s="51">
        <f>SUM(H27:H37)</f>
        <v>0</v>
      </c>
      <c r="I38" s="51">
        <f aca="true" t="shared" si="6" ref="I38:N38">SUM(I27:I37)</f>
        <v>0</v>
      </c>
      <c r="J38" s="51">
        <f t="shared" si="6"/>
        <v>0</v>
      </c>
      <c r="K38" s="51">
        <f t="shared" si="6"/>
        <v>0</v>
      </c>
      <c r="L38" s="51">
        <f t="shared" si="6"/>
        <v>0</v>
      </c>
      <c r="M38" s="51">
        <f t="shared" si="6"/>
        <v>0</v>
      </c>
      <c r="N38" s="51">
        <f t="shared" si="6"/>
        <v>0</v>
      </c>
      <c r="O38" s="51">
        <f aca="true" t="shared" si="7" ref="O38:U38">SUM(O27:O37)</f>
        <v>0</v>
      </c>
      <c r="P38" s="51">
        <f>SUM(P27:P37)</f>
        <v>0</v>
      </c>
      <c r="Q38" s="45">
        <f t="shared" si="7"/>
        <v>13</v>
      </c>
      <c r="R38" s="51">
        <f t="shared" si="7"/>
        <v>20</v>
      </c>
      <c r="S38" s="51">
        <f t="shared" si="7"/>
        <v>12</v>
      </c>
      <c r="T38" s="51">
        <f t="shared" si="7"/>
        <v>16</v>
      </c>
      <c r="U38" s="51">
        <f t="shared" si="7"/>
        <v>0</v>
      </c>
      <c r="V38" s="51">
        <f aca="true" t="shared" si="8" ref="V38:AA38">SUM(V27:V37)</f>
        <v>0</v>
      </c>
      <c r="W38" s="51">
        <f t="shared" si="8"/>
        <v>0</v>
      </c>
      <c r="X38" s="51">
        <f t="shared" si="8"/>
        <v>0</v>
      </c>
      <c r="Y38" s="51">
        <f t="shared" si="8"/>
        <v>0</v>
      </c>
      <c r="Z38" s="51">
        <f t="shared" si="8"/>
        <v>0</v>
      </c>
      <c r="AA38" s="51">
        <f t="shared" si="8"/>
        <v>0</v>
      </c>
      <c r="AB38" s="51">
        <f>SUM(AB27:AB37)</f>
        <v>0</v>
      </c>
      <c r="AC38" s="51">
        <f>SUM(AC27:AC37)</f>
        <v>0</v>
      </c>
      <c r="AD38" s="44">
        <f t="shared" si="5"/>
        <v>48</v>
      </c>
    </row>
    <row r="39" spans="1:30" ht="15.75" thickBot="1">
      <c r="A39" s="59" t="s">
        <v>236</v>
      </c>
      <c r="B39" s="54" t="s">
        <v>237</v>
      </c>
      <c r="C39" s="1"/>
      <c r="D39" s="1"/>
      <c r="E39" s="110">
        <f>_xlfn.IFERROR(VLOOKUP(B39,'[3]NUM1'!$H$3:$L$47,2,FALSE),0)</f>
        <v>0</v>
      </c>
      <c r="F39" s="110">
        <f>_xlfn.IFERROR(VLOOKUP(B39,'[3]NUM1'!$H$3:$L$47,3,FALSE),0)</f>
        <v>0</v>
      </c>
      <c r="G39" s="110">
        <f>_xlfn.IFERROR(VLOOKUP(B39,'[3]NUM1'!$H$3:$L$47,4,FALSE),0)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60">
        <f>SUM(E39:P39)</f>
        <v>0</v>
      </c>
      <c r="R39" s="110">
        <f>_xlfn.IFERROR(VLOOKUP(B39,'[3]DEN1'!$H$3:$L$72,2,FALSE),0)</f>
        <v>0</v>
      </c>
      <c r="S39" s="110">
        <f>_xlfn.IFERROR(VLOOKUP(B39,'[3]DEN1'!$H$3:$L$72,3,FALSE),0)</f>
        <v>0</v>
      </c>
      <c r="T39" s="110">
        <f>_xlfn.IFERROR(VLOOKUP(B39,'[3]DEN1'!$H$3:$L$72,4,FALSE),0)</f>
        <v>1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52">
        <f t="shared" si="5"/>
        <v>1</v>
      </c>
    </row>
    <row r="40" spans="1:30" ht="15.75" thickBot="1">
      <c r="A40" s="59" t="s">
        <v>236</v>
      </c>
      <c r="B40" s="54" t="s">
        <v>238</v>
      </c>
      <c r="C40" s="1"/>
      <c r="D40" s="1"/>
      <c r="E40" s="110">
        <f>_xlfn.IFERROR(VLOOKUP(B40,'[3]NUM1'!$H$3:$L$47,2,FALSE),0)</f>
        <v>0</v>
      </c>
      <c r="F40" s="110">
        <f>_xlfn.IFERROR(VLOOKUP(B40,'[3]NUM1'!$H$3:$L$47,3,FALSE),0)</f>
        <v>0</v>
      </c>
      <c r="G40" s="110">
        <f>_xlfn.IFERROR(VLOOKUP(B40,'[3]NUM1'!$H$3:$L$47,4,FALSE),0)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60">
        <f>SUM(E40:P40)</f>
        <v>0</v>
      </c>
      <c r="R40" s="110">
        <f>_xlfn.IFERROR(VLOOKUP(B40,'[3]DEN1'!$H$3:$L$72,2,FALSE),0)</f>
        <v>0</v>
      </c>
      <c r="S40" s="110">
        <f>_xlfn.IFERROR(VLOOKUP(B40,'[3]DEN1'!$H$3:$L$72,3,FALSE),0)</f>
        <v>0</v>
      </c>
      <c r="T40" s="110">
        <f>_xlfn.IFERROR(VLOOKUP(B40,'[3]DEN1'!$H$3:$L$72,4,FALSE),0)</f>
        <v>0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52">
        <f t="shared" si="5"/>
        <v>0</v>
      </c>
    </row>
    <row r="41" spans="1:30" ht="15.75" thickBot="1">
      <c r="A41" s="59" t="s">
        <v>236</v>
      </c>
      <c r="B41" s="54" t="s">
        <v>239</v>
      </c>
      <c r="C41" s="1"/>
      <c r="D41" s="1"/>
      <c r="E41" s="110">
        <f>_xlfn.IFERROR(VLOOKUP(B41,'[3]NUM1'!$H$3:$L$47,2,FALSE),0)</f>
        <v>0</v>
      </c>
      <c r="F41" s="110">
        <f>_xlfn.IFERROR(VLOOKUP(B41,'[3]NUM1'!$H$3:$L$47,3,FALSE),0)</f>
        <v>0</v>
      </c>
      <c r="G41" s="110">
        <f>_xlfn.IFERROR(VLOOKUP(B41,'[3]NUM1'!$H$3:$L$47,4,FALSE),0)</f>
        <v>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60">
        <f>SUM(E41:P41)</f>
        <v>0</v>
      </c>
      <c r="R41" s="110">
        <f>_xlfn.IFERROR(VLOOKUP(B41,'[3]DEN1'!$H$3:$L$72,2,FALSE),0)</f>
        <v>0</v>
      </c>
      <c r="S41" s="110">
        <f>_xlfn.IFERROR(VLOOKUP(B41,'[3]DEN1'!$H$3:$L$72,3,FALSE),0)</f>
        <v>0</v>
      </c>
      <c r="T41" s="110">
        <f>_xlfn.IFERROR(VLOOKUP(B41,'[3]DEN1'!$H$3:$L$72,4,FALSE),0)</f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52">
        <f t="shared" si="5"/>
        <v>0</v>
      </c>
    </row>
    <row r="42" spans="1:30" ht="15.75" thickBot="1">
      <c r="A42" s="59" t="s">
        <v>236</v>
      </c>
      <c r="B42" s="54" t="s">
        <v>240</v>
      </c>
      <c r="C42" s="1"/>
      <c r="D42" s="1"/>
      <c r="E42" s="110">
        <f>_xlfn.IFERROR(VLOOKUP(B42,'[3]NUM1'!$H$3:$L$47,2,FALSE),0)</f>
        <v>0</v>
      </c>
      <c r="F42" s="110">
        <f>_xlfn.IFERROR(VLOOKUP(B42,'[3]NUM1'!$H$3:$L$47,3,FALSE),0)</f>
        <v>0</v>
      </c>
      <c r="G42" s="110">
        <f>_xlfn.IFERROR(VLOOKUP(B42,'[3]NUM1'!$H$3:$L$47,4,FALSE),0)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60">
        <f>SUM(E42:P42)</f>
        <v>0</v>
      </c>
      <c r="R42" s="110">
        <f>_xlfn.IFERROR(VLOOKUP(B42,'[3]DEN1'!$H$3:$L$72,2,FALSE),0)</f>
        <v>0</v>
      </c>
      <c r="S42" s="110">
        <f>_xlfn.IFERROR(VLOOKUP(B42,'[3]DEN1'!$H$3:$L$72,3,FALSE),0)</f>
        <v>0</v>
      </c>
      <c r="T42" s="110">
        <f>_xlfn.IFERROR(VLOOKUP(B42,'[3]DEN1'!$H$3:$L$72,4,FALSE),0)</f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52">
        <f t="shared" si="5"/>
        <v>0</v>
      </c>
    </row>
    <row r="43" spans="1:30" ht="15.75" thickBot="1">
      <c r="A43" s="178" t="s">
        <v>241</v>
      </c>
      <c r="B43" s="179"/>
      <c r="C43" s="42">
        <f>+D43/'Metas Muni'!G8</f>
        <v>0</v>
      </c>
      <c r="D43" s="61">
        <f>IF(AD43=0,"N/A",Q43/AD43)</f>
        <v>0</v>
      </c>
      <c r="E43" s="63">
        <f>SUM(E39:E42)</f>
        <v>0</v>
      </c>
      <c r="F43" s="63">
        <f>SUM(F39:F42)</f>
        <v>0</v>
      </c>
      <c r="G43" s="63">
        <f>SUM(G39:G42)</f>
        <v>0</v>
      </c>
      <c r="H43" s="63">
        <f>SUM(H39:H42)</f>
        <v>0</v>
      </c>
      <c r="I43" s="63">
        <f aca="true" t="shared" si="9" ref="I43:N43">SUM(I39:I42)</f>
        <v>0</v>
      </c>
      <c r="J43" s="63">
        <f t="shared" si="9"/>
        <v>0</v>
      </c>
      <c r="K43" s="63">
        <f t="shared" si="9"/>
        <v>0</v>
      </c>
      <c r="L43" s="63">
        <f t="shared" si="9"/>
        <v>0</v>
      </c>
      <c r="M43" s="63">
        <f t="shared" si="9"/>
        <v>0</v>
      </c>
      <c r="N43" s="63">
        <f t="shared" si="9"/>
        <v>0</v>
      </c>
      <c r="O43" s="63">
        <f aca="true" t="shared" si="10" ref="O43:U43">SUM(O39:O42)</f>
        <v>0</v>
      </c>
      <c r="P43" s="63">
        <f t="shared" si="10"/>
        <v>0</v>
      </c>
      <c r="Q43" s="63">
        <f t="shared" si="10"/>
        <v>0</v>
      </c>
      <c r="R43" s="62">
        <f t="shared" si="10"/>
        <v>0</v>
      </c>
      <c r="S43" s="63">
        <f t="shared" si="10"/>
        <v>0</v>
      </c>
      <c r="T43" s="63">
        <f t="shared" si="10"/>
        <v>1</v>
      </c>
      <c r="U43" s="63">
        <f t="shared" si="10"/>
        <v>0</v>
      </c>
      <c r="V43" s="63">
        <f aca="true" t="shared" si="11" ref="V43:AA43">SUM(V39:V42)</f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0</v>
      </c>
      <c r="AB43" s="63">
        <f>SUM(AB39:AB42)</f>
        <v>0</v>
      </c>
      <c r="AC43" s="63">
        <f>SUM(AC39:AC42)</f>
        <v>0</v>
      </c>
      <c r="AD43" s="63">
        <f>SUM(AD39:AD42)</f>
        <v>1</v>
      </c>
    </row>
    <row r="44" spans="1:30" ht="15.75" thickBot="1">
      <c r="A44" s="59" t="s">
        <v>242</v>
      </c>
      <c r="B44" s="54" t="s">
        <v>243</v>
      </c>
      <c r="C44" s="1"/>
      <c r="D44" s="1"/>
      <c r="E44" s="110">
        <f>_xlfn.IFERROR(VLOOKUP(B44,'[3]NUM1'!$H$3:$L$47,2,FALSE),0)</f>
        <v>0</v>
      </c>
      <c r="F44" s="110">
        <f>_xlfn.IFERROR(VLOOKUP(B44,'[3]NUM1'!$H$3:$L$47,3,FALSE),0)</f>
        <v>0</v>
      </c>
      <c r="G44" s="110">
        <f>_xlfn.IFERROR(VLOOKUP(B44,'[3]NUM1'!$H$3:$L$47,4,FALSE),0)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66">
        <f>SUM(E44:P44)</f>
        <v>0</v>
      </c>
      <c r="R44" s="110">
        <f>_xlfn.IFERROR(VLOOKUP(B44,'[3]DEN1'!$H$3:$L$72,2,FALSE),0)</f>
        <v>0</v>
      </c>
      <c r="S44" s="110">
        <f>_xlfn.IFERROR(VLOOKUP(B44,'[3]DEN1'!$H$3:$L$72,3,FALSE),0)</f>
        <v>0</v>
      </c>
      <c r="T44" s="110">
        <f>_xlfn.IFERROR(VLOOKUP(B44,'[3]DEN1'!$H$3:$L$72,4,FALSE),0)</f>
        <v>0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60">
        <f>SUM(R44:AC44)</f>
        <v>0</v>
      </c>
    </row>
    <row r="45" spans="1:30" ht="15.75" thickBot="1">
      <c r="A45" s="59" t="s">
        <v>242</v>
      </c>
      <c r="B45" s="54" t="s">
        <v>244</v>
      </c>
      <c r="C45" s="1"/>
      <c r="D45" s="1"/>
      <c r="E45" s="110">
        <f>_xlfn.IFERROR(VLOOKUP(B45,'[3]NUM1'!$H$3:$L$47,2,FALSE),0)</f>
        <v>0</v>
      </c>
      <c r="F45" s="110">
        <f>_xlfn.IFERROR(VLOOKUP(B45,'[3]NUM1'!$H$3:$L$47,3,FALSE),0)</f>
        <v>0</v>
      </c>
      <c r="G45" s="110">
        <f>_xlfn.IFERROR(VLOOKUP(B45,'[3]NUM1'!$H$3:$L$47,4,FALSE),0)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66">
        <f>SUM(E45:P45)</f>
        <v>0</v>
      </c>
      <c r="R45" s="110">
        <f>_xlfn.IFERROR(VLOOKUP(B45,'[3]DEN1'!$H$3:$L$72,2,FALSE),0)</f>
        <v>0</v>
      </c>
      <c r="S45" s="110">
        <f>_xlfn.IFERROR(VLOOKUP(B45,'[3]DEN1'!$H$3:$L$72,3,FALSE),0)</f>
        <v>0</v>
      </c>
      <c r="T45" s="110">
        <f>_xlfn.IFERROR(VLOOKUP(B45,'[3]DEN1'!$H$3:$L$72,4,FALSE),0)</f>
        <v>0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60">
        <f>SUM(R45:AC45)</f>
        <v>0</v>
      </c>
    </row>
    <row r="46" spans="1:30" ht="15.75" thickBot="1">
      <c r="A46" s="59" t="s">
        <v>242</v>
      </c>
      <c r="B46" s="54" t="s">
        <v>245</v>
      </c>
      <c r="C46" s="1"/>
      <c r="D46" s="1"/>
      <c r="E46" s="110">
        <f>_xlfn.IFERROR(VLOOKUP(B46,'[3]NUM1'!$H$3:$L$47,2,FALSE),0)</f>
        <v>0</v>
      </c>
      <c r="F46" s="110">
        <f>_xlfn.IFERROR(VLOOKUP(B46,'[3]NUM1'!$H$3:$L$47,3,FALSE),0)</f>
        <v>0</v>
      </c>
      <c r="G46" s="110">
        <f>_xlfn.IFERROR(VLOOKUP(B46,'[3]NUM1'!$H$3:$L$47,4,FALSE),0)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66">
        <f>SUM(E46:P46)</f>
        <v>0</v>
      </c>
      <c r="R46" s="110">
        <f>_xlfn.IFERROR(VLOOKUP(B46,'[3]DEN1'!$H$3:$L$72,2,FALSE),0)</f>
        <v>0</v>
      </c>
      <c r="S46" s="110">
        <f>_xlfn.IFERROR(VLOOKUP(B46,'[3]DEN1'!$H$3:$L$72,3,FALSE),0)</f>
        <v>0</v>
      </c>
      <c r="T46" s="110">
        <f>_xlfn.IFERROR(VLOOKUP(B46,'[3]DEN1'!$H$3:$L$72,4,FALSE),0)</f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60">
        <f>SUM(R46:AC46)</f>
        <v>0</v>
      </c>
    </row>
    <row r="47" spans="1:30" ht="15.75" thickBot="1">
      <c r="A47" s="59" t="s">
        <v>242</v>
      </c>
      <c r="B47" s="54" t="s">
        <v>246</v>
      </c>
      <c r="C47" s="1"/>
      <c r="D47" s="1"/>
      <c r="E47" s="110">
        <f>_xlfn.IFERROR(VLOOKUP(B47,'[3]NUM1'!$H$3:$L$47,2,FALSE),0)</f>
        <v>0</v>
      </c>
      <c r="F47" s="110">
        <f>_xlfn.IFERROR(VLOOKUP(B47,'[3]NUM1'!$H$3:$L$47,3,FALSE),0)</f>
        <v>0</v>
      </c>
      <c r="G47" s="110">
        <f>_xlfn.IFERROR(VLOOKUP(B47,'[3]NUM1'!$H$3:$L$47,4,FALSE),0)</f>
        <v>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66">
        <f>SUM(E47:P47)</f>
        <v>0</v>
      </c>
      <c r="R47" s="110">
        <f>_xlfn.IFERROR(VLOOKUP(B47,'[3]DEN1'!$H$3:$L$72,2,FALSE),0)</f>
        <v>0</v>
      </c>
      <c r="S47" s="110">
        <f>_xlfn.IFERROR(VLOOKUP(B47,'[3]DEN1'!$H$3:$L$72,3,FALSE),0)</f>
        <v>0</v>
      </c>
      <c r="T47" s="110">
        <f>_xlfn.IFERROR(VLOOKUP(B47,'[3]DEN1'!$H$3:$L$72,4,FALSE),0)</f>
        <v>0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60">
        <f>SUM(R47:AC47)</f>
        <v>0</v>
      </c>
    </row>
    <row r="48" spans="1:31" ht="15.75" thickBot="1">
      <c r="A48" s="178" t="s">
        <v>247</v>
      </c>
      <c r="B48" s="179"/>
      <c r="C48" s="42" t="e">
        <f>+D48/'Metas Muni'!G9</f>
        <v>#VALUE!</v>
      </c>
      <c r="D48" s="61" t="str">
        <f>IF(AD48=0,"N/A",Q48/AD48)</f>
        <v>N/A</v>
      </c>
      <c r="E48" s="63">
        <f>SUM(E44:E47)</f>
        <v>0</v>
      </c>
      <c r="F48" s="63">
        <f>SUM(F44:F47)</f>
        <v>0</v>
      </c>
      <c r="G48" s="63">
        <f>SUM(G44:G47)</f>
        <v>0</v>
      </c>
      <c r="H48" s="63">
        <f>SUM(H44:H47)</f>
        <v>0</v>
      </c>
      <c r="I48" s="63">
        <f aca="true" t="shared" si="12" ref="I48:N48">SUM(I44:I47)</f>
        <v>0</v>
      </c>
      <c r="J48" s="63">
        <f t="shared" si="12"/>
        <v>0</v>
      </c>
      <c r="K48" s="63">
        <f t="shared" si="12"/>
        <v>0</v>
      </c>
      <c r="L48" s="63">
        <f t="shared" si="12"/>
        <v>0</v>
      </c>
      <c r="M48" s="63">
        <f t="shared" si="12"/>
        <v>0</v>
      </c>
      <c r="N48" s="63">
        <f t="shared" si="12"/>
        <v>0</v>
      </c>
      <c r="O48" s="63">
        <f aca="true" t="shared" si="13" ref="O48:U48">SUM(O44:O47)</f>
        <v>0</v>
      </c>
      <c r="P48" s="63">
        <f>SUM(P44:P47)</f>
        <v>0</v>
      </c>
      <c r="Q48" s="63">
        <f t="shared" si="13"/>
        <v>0</v>
      </c>
      <c r="R48" s="63">
        <f t="shared" si="13"/>
        <v>0</v>
      </c>
      <c r="S48" s="63">
        <f t="shared" si="13"/>
        <v>0</v>
      </c>
      <c r="T48" s="63">
        <f t="shared" si="13"/>
        <v>0</v>
      </c>
      <c r="U48" s="63">
        <f t="shared" si="13"/>
        <v>0</v>
      </c>
      <c r="V48" s="63">
        <f aca="true" t="shared" si="14" ref="V48:AA48">SUM(V44:V47)</f>
        <v>0</v>
      </c>
      <c r="W48" s="63">
        <f t="shared" si="14"/>
        <v>0</v>
      </c>
      <c r="X48" s="63">
        <f t="shared" si="14"/>
        <v>0</v>
      </c>
      <c r="Y48" s="63">
        <f t="shared" si="14"/>
        <v>0</v>
      </c>
      <c r="Z48" s="63">
        <f t="shared" si="14"/>
        <v>0</v>
      </c>
      <c r="AA48" s="63">
        <f t="shared" si="14"/>
        <v>0</v>
      </c>
      <c r="AB48" s="63">
        <f>SUM(AB44:AB47)</f>
        <v>0</v>
      </c>
      <c r="AC48" s="63">
        <f>SUM(AC44:AC47)</f>
        <v>0</v>
      </c>
      <c r="AD48" s="63">
        <f>SUM(AD44:AD47)</f>
        <v>0</v>
      </c>
      <c r="AE48" s="95"/>
    </row>
    <row r="49" spans="1:30" ht="15.75" thickBot="1">
      <c r="A49" s="54" t="s">
        <v>54</v>
      </c>
      <c r="B49" s="54" t="s">
        <v>44</v>
      </c>
      <c r="C49" s="1"/>
      <c r="D49" s="1"/>
      <c r="E49" s="110">
        <f>_xlfn.IFERROR(VLOOKUP(B49,'[3]NUM1'!$H$3:$L$47,2,FALSE),0)</f>
        <v>0</v>
      </c>
      <c r="F49" s="110">
        <f>_xlfn.IFERROR(VLOOKUP(B49,'[3]NUM1'!$H$3:$L$47,3,FALSE),0)</f>
        <v>0</v>
      </c>
      <c r="G49" s="110">
        <f>_xlfn.IFERROR(VLOOKUP(B49,'[3]NUM1'!$H$3:$L$47,4,FALSE),0)</f>
        <v>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52">
        <f>SUM(E49:P49)</f>
        <v>0</v>
      </c>
      <c r="R49" s="110">
        <f>_xlfn.IFERROR(VLOOKUP(B49,'[3]DEN1'!$H$3:$L$72,2,FALSE),0)</f>
        <v>0</v>
      </c>
      <c r="S49" s="110">
        <f>_xlfn.IFERROR(VLOOKUP(B49,'[3]DEN1'!$H$3:$L$72,3,FALSE),0)</f>
        <v>0</v>
      </c>
      <c r="T49" s="110">
        <f>_xlfn.IFERROR(VLOOKUP(B49,'[3]DEN1'!$H$3:$L$72,4,FALSE),0)</f>
        <v>0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52">
        <f t="shared" si="1"/>
        <v>0</v>
      </c>
    </row>
    <row r="50" spans="1:30" ht="15.75" thickBot="1">
      <c r="A50" s="54" t="s">
        <v>54</v>
      </c>
      <c r="B50" s="54" t="s">
        <v>45</v>
      </c>
      <c r="C50" s="1"/>
      <c r="D50" s="1"/>
      <c r="E50" s="110">
        <f>_xlfn.IFERROR(VLOOKUP(B50,'[3]NUM1'!$H$3:$L$47,2,FALSE),0)</f>
        <v>0</v>
      </c>
      <c r="F50" s="110">
        <f>_xlfn.IFERROR(VLOOKUP(B50,'[3]NUM1'!$H$3:$L$47,3,FALSE),0)</f>
        <v>0</v>
      </c>
      <c r="G50" s="110">
        <f>_xlfn.IFERROR(VLOOKUP(B50,'[3]NUM1'!$H$3:$L$47,4,FALSE),0)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52">
        <f aca="true" t="shared" si="15" ref="Q50:Q58">SUM(E50:P50)</f>
        <v>0</v>
      </c>
      <c r="R50" s="110">
        <f>_xlfn.IFERROR(VLOOKUP(B50,'[3]DEN1'!$H$3:$L$72,2,FALSE),0)</f>
        <v>0</v>
      </c>
      <c r="S50" s="110">
        <f>_xlfn.IFERROR(VLOOKUP(B50,'[3]DEN1'!$H$3:$L$72,3,FALSE),0)</f>
        <v>0</v>
      </c>
      <c r="T50" s="110">
        <f>_xlfn.IFERROR(VLOOKUP(B50,'[3]DEN1'!$H$3:$L$72,4,FALSE),0)</f>
        <v>1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52">
        <f t="shared" si="1"/>
        <v>1</v>
      </c>
    </row>
    <row r="51" spans="1:30" ht="15.75" thickBot="1">
      <c r="A51" s="54" t="s">
        <v>54</v>
      </c>
      <c r="B51" s="54" t="s">
        <v>46</v>
      </c>
      <c r="C51" s="1"/>
      <c r="D51" s="1"/>
      <c r="E51" s="110">
        <f>_xlfn.IFERROR(VLOOKUP(B51,'[3]NUM1'!$H$3:$L$47,2,FALSE),0)</f>
        <v>0</v>
      </c>
      <c r="F51" s="110">
        <f>_xlfn.IFERROR(VLOOKUP(B51,'[3]NUM1'!$H$3:$L$47,3,FALSE),0)</f>
        <v>0</v>
      </c>
      <c r="G51" s="110">
        <f>_xlfn.IFERROR(VLOOKUP(B51,'[3]NUM1'!$H$3:$L$47,4,FALSE),0)</f>
        <v>0</v>
      </c>
      <c r="H51" s="110"/>
      <c r="I51" s="110"/>
      <c r="J51" s="110"/>
      <c r="K51" s="110"/>
      <c r="L51" s="110"/>
      <c r="M51" s="110"/>
      <c r="N51" s="110"/>
      <c r="O51" s="110"/>
      <c r="P51" s="110"/>
      <c r="Q51" s="52">
        <f t="shared" si="15"/>
        <v>0</v>
      </c>
      <c r="R51" s="110">
        <f>_xlfn.IFERROR(VLOOKUP(B51,'[3]DEN1'!$H$3:$L$72,2,FALSE),0)</f>
        <v>0</v>
      </c>
      <c r="S51" s="110">
        <f>_xlfn.IFERROR(VLOOKUP(B51,'[3]DEN1'!$H$3:$L$72,3,FALSE),0)</f>
        <v>0</v>
      </c>
      <c r="T51" s="110">
        <f>_xlfn.IFERROR(VLOOKUP(B51,'[3]DEN1'!$H$3:$L$72,4,FALSE),0)</f>
        <v>0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52">
        <f t="shared" si="1"/>
        <v>0</v>
      </c>
    </row>
    <row r="52" spans="1:30" ht="15.75" thickBot="1">
      <c r="A52" s="54" t="s">
        <v>54</v>
      </c>
      <c r="B52" s="54" t="s">
        <v>47</v>
      </c>
      <c r="C52" s="1"/>
      <c r="D52" s="1"/>
      <c r="E52" s="110">
        <f>_xlfn.IFERROR(VLOOKUP(B52,'[3]NUM1'!$H$3:$L$47,2,FALSE),0)</f>
        <v>0</v>
      </c>
      <c r="F52" s="110">
        <f>_xlfn.IFERROR(VLOOKUP(B52,'[3]NUM1'!$H$3:$L$47,3,FALSE),0)</f>
        <v>0</v>
      </c>
      <c r="G52" s="110">
        <f>_xlfn.IFERROR(VLOOKUP(B52,'[3]NUM1'!$H$3:$L$47,4,FALSE),0)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52">
        <f t="shared" si="15"/>
        <v>0</v>
      </c>
      <c r="R52" s="110">
        <f>_xlfn.IFERROR(VLOOKUP(B52,'[3]DEN1'!$H$3:$L$72,2,FALSE),0)</f>
        <v>0</v>
      </c>
      <c r="S52" s="110">
        <f>_xlfn.IFERROR(VLOOKUP(B52,'[3]DEN1'!$H$3:$L$72,3,FALSE),0)</f>
        <v>0</v>
      </c>
      <c r="T52" s="110">
        <f>_xlfn.IFERROR(VLOOKUP(B52,'[3]DEN1'!$H$3:$L$72,4,FALSE),0)</f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52">
        <f t="shared" si="1"/>
        <v>0</v>
      </c>
    </row>
    <row r="53" spans="1:30" ht="15.75" thickBot="1">
      <c r="A53" s="54" t="s">
        <v>54</v>
      </c>
      <c r="B53" s="54" t="s">
        <v>48</v>
      </c>
      <c r="C53" s="1"/>
      <c r="D53" s="1"/>
      <c r="E53" s="110">
        <f>_xlfn.IFERROR(VLOOKUP(B53,'[3]NUM1'!$H$3:$L$47,2,FALSE),0)</f>
        <v>0</v>
      </c>
      <c r="F53" s="110">
        <f>_xlfn.IFERROR(VLOOKUP(B53,'[3]NUM1'!$H$3:$L$47,3,FALSE),0)</f>
        <v>0</v>
      </c>
      <c r="G53" s="110">
        <f>_xlfn.IFERROR(VLOOKUP(B53,'[3]NUM1'!$H$3:$L$47,4,FALSE),0)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52">
        <f t="shared" si="15"/>
        <v>0</v>
      </c>
      <c r="R53" s="110">
        <f>_xlfn.IFERROR(VLOOKUP(B53,'[3]DEN1'!$H$3:$L$72,2,FALSE),0)</f>
        <v>0</v>
      </c>
      <c r="S53" s="110">
        <f>_xlfn.IFERROR(VLOOKUP(B53,'[3]DEN1'!$H$3:$L$72,3,FALSE),0)</f>
        <v>0</v>
      </c>
      <c r="T53" s="110">
        <f>_xlfn.IFERROR(VLOOKUP(B53,'[3]DEN1'!$H$3:$L$72,4,FALSE),0)</f>
        <v>0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52">
        <f t="shared" si="1"/>
        <v>0</v>
      </c>
    </row>
    <row r="54" spans="1:30" ht="15.75" thickBot="1">
      <c r="A54" s="54" t="s">
        <v>54</v>
      </c>
      <c r="B54" s="54" t="s">
        <v>49</v>
      </c>
      <c r="C54" s="1"/>
      <c r="D54" s="1"/>
      <c r="E54" s="110">
        <f>_xlfn.IFERROR(VLOOKUP(B54,'[3]NUM1'!$H$3:$L$47,2,FALSE),0)</f>
        <v>0</v>
      </c>
      <c r="F54" s="110">
        <f>_xlfn.IFERROR(VLOOKUP(B54,'[3]NUM1'!$H$3:$L$47,3,FALSE),0)</f>
        <v>0</v>
      </c>
      <c r="G54" s="110">
        <f>_xlfn.IFERROR(VLOOKUP(B54,'[3]NUM1'!$H$3:$L$47,4,FALSE),0)</f>
        <v>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52">
        <f t="shared" si="15"/>
        <v>0</v>
      </c>
      <c r="R54" s="110">
        <f>_xlfn.IFERROR(VLOOKUP(B54,'[3]DEN1'!$H$3:$L$72,2,FALSE),0)</f>
        <v>0</v>
      </c>
      <c r="S54" s="110">
        <f>_xlfn.IFERROR(VLOOKUP(B54,'[3]DEN1'!$H$3:$L$72,3,FALSE),0)</f>
        <v>0</v>
      </c>
      <c r="T54" s="110">
        <f>_xlfn.IFERROR(VLOOKUP(B54,'[3]DEN1'!$H$3:$L$72,4,FALSE),0)</f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52">
        <f t="shared" si="1"/>
        <v>0</v>
      </c>
    </row>
    <row r="55" spans="1:30" ht="15.75" thickBot="1">
      <c r="A55" s="54" t="s">
        <v>54</v>
      </c>
      <c r="B55" s="54" t="s">
        <v>50</v>
      </c>
      <c r="C55" s="1"/>
      <c r="D55" s="1"/>
      <c r="E55" s="110">
        <f>_xlfn.IFERROR(VLOOKUP(B55,'[3]NUM1'!$H$3:$L$47,2,FALSE),0)</f>
        <v>0</v>
      </c>
      <c r="F55" s="110">
        <f>_xlfn.IFERROR(VLOOKUP(B55,'[3]NUM1'!$H$3:$L$47,3,FALSE),0)</f>
        <v>0</v>
      </c>
      <c r="G55" s="110">
        <f>_xlfn.IFERROR(VLOOKUP(B55,'[3]NUM1'!$H$3:$L$47,4,FALSE),0)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52">
        <f t="shared" si="15"/>
        <v>0</v>
      </c>
      <c r="R55" s="110">
        <f>_xlfn.IFERROR(VLOOKUP(B55,'[3]DEN1'!$H$3:$L$72,2,FALSE),0)</f>
        <v>0</v>
      </c>
      <c r="S55" s="110">
        <f>_xlfn.IFERROR(VLOOKUP(B55,'[3]DEN1'!$H$3:$L$72,3,FALSE),0)</f>
        <v>0</v>
      </c>
      <c r="T55" s="110">
        <f>_xlfn.IFERROR(VLOOKUP(B55,'[3]DEN1'!$H$3:$L$72,4,FALSE),0)</f>
        <v>0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52">
        <f t="shared" si="1"/>
        <v>0</v>
      </c>
    </row>
    <row r="56" spans="1:30" ht="15.75" thickBot="1">
      <c r="A56" s="54" t="s">
        <v>54</v>
      </c>
      <c r="B56" s="54" t="s">
        <v>51</v>
      </c>
      <c r="C56" s="1"/>
      <c r="D56" s="1"/>
      <c r="E56" s="110">
        <f>_xlfn.IFERROR(VLOOKUP(B56,'[3]NUM1'!$H$3:$L$47,2,FALSE),0)</f>
        <v>0</v>
      </c>
      <c r="F56" s="110">
        <f>_xlfn.IFERROR(VLOOKUP(B56,'[3]NUM1'!$H$3:$L$47,3,FALSE),0)</f>
        <v>0</v>
      </c>
      <c r="G56" s="110">
        <f>_xlfn.IFERROR(VLOOKUP(B56,'[3]NUM1'!$H$3:$L$47,4,FALSE),0)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52">
        <f t="shared" si="15"/>
        <v>0</v>
      </c>
      <c r="R56" s="110">
        <f>_xlfn.IFERROR(VLOOKUP(B56,'[3]DEN1'!$H$3:$L$72,2,FALSE),0)</f>
        <v>0</v>
      </c>
      <c r="S56" s="110">
        <f>_xlfn.IFERROR(VLOOKUP(B56,'[3]DEN1'!$H$3:$L$72,3,FALSE),0)</f>
        <v>0</v>
      </c>
      <c r="T56" s="110">
        <f>_xlfn.IFERROR(VLOOKUP(B56,'[3]DEN1'!$H$3:$L$72,4,FALSE),0)</f>
        <v>0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52">
        <f t="shared" si="1"/>
        <v>0</v>
      </c>
    </row>
    <row r="57" spans="1:30" ht="15.75" thickBot="1">
      <c r="A57" s="54" t="s">
        <v>54</v>
      </c>
      <c r="B57" s="54" t="s">
        <v>52</v>
      </c>
      <c r="C57" s="1"/>
      <c r="D57" s="1"/>
      <c r="E57" s="110">
        <f>_xlfn.IFERROR(VLOOKUP(B57,'[3]NUM1'!$H$3:$L$47,2,FALSE),0)</f>
        <v>0</v>
      </c>
      <c r="F57" s="110">
        <f>_xlfn.IFERROR(VLOOKUP(B57,'[3]NUM1'!$H$3:$L$47,3,FALSE),0)</f>
        <v>0</v>
      </c>
      <c r="G57" s="110">
        <f>_xlfn.IFERROR(VLOOKUP(B57,'[3]NUM1'!$H$3:$L$47,4,FALSE),0)</f>
        <v>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52">
        <f t="shared" si="15"/>
        <v>0</v>
      </c>
      <c r="R57" s="110">
        <f>_xlfn.IFERROR(VLOOKUP(B57,'[3]DEN1'!$H$3:$L$72,2,FALSE),0)</f>
        <v>0</v>
      </c>
      <c r="S57" s="110">
        <f>_xlfn.IFERROR(VLOOKUP(B57,'[3]DEN1'!$H$3:$L$72,3,FALSE),0)</f>
        <v>0</v>
      </c>
      <c r="T57" s="110">
        <f>_xlfn.IFERROR(VLOOKUP(B57,'[3]DEN1'!$H$3:$L$72,4,FALSE),0)</f>
        <v>0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52">
        <f t="shared" si="1"/>
        <v>0</v>
      </c>
    </row>
    <row r="58" spans="1:30" ht="15.75" thickBot="1">
      <c r="A58" s="54" t="s">
        <v>54</v>
      </c>
      <c r="B58" s="54" t="s">
        <v>53</v>
      </c>
      <c r="C58" s="1"/>
      <c r="D58" s="1"/>
      <c r="E58" s="110">
        <f>_xlfn.IFERROR(VLOOKUP(B58,'[3]NUM1'!$H$3:$L$47,2,FALSE),0)</f>
        <v>0</v>
      </c>
      <c r="F58" s="110">
        <f>_xlfn.IFERROR(VLOOKUP(B58,'[3]NUM1'!$H$3:$L$47,3,FALSE),0)</f>
        <v>0</v>
      </c>
      <c r="G58" s="110">
        <f>_xlfn.IFERROR(VLOOKUP(B58,'[3]NUM1'!$H$3:$L$47,4,FALSE),0)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52">
        <f t="shared" si="15"/>
        <v>0</v>
      </c>
      <c r="R58" s="110">
        <f>_xlfn.IFERROR(VLOOKUP(B58,'[3]DEN1'!$H$3:$L$72,2,FALSE),0)</f>
        <v>0</v>
      </c>
      <c r="S58" s="110">
        <f>_xlfn.IFERROR(VLOOKUP(B58,'[3]DEN1'!$H$3:$L$72,3,FALSE),0)</f>
        <v>0</v>
      </c>
      <c r="T58" s="110">
        <f>_xlfn.IFERROR(VLOOKUP(B58,'[3]DEN1'!$H$3:$L$72,4,FALSE),0)</f>
        <v>0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52">
        <f t="shared" si="1"/>
        <v>0</v>
      </c>
    </row>
    <row r="59" spans="1:30" ht="15.75" thickBot="1">
      <c r="A59" s="173" t="s">
        <v>172</v>
      </c>
      <c r="B59" s="174"/>
      <c r="C59" s="42">
        <f>+D59/'Metas Muni'!G10</f>
        <v>0</v>
      </c>
      <c r="D59" s="61">
        <f>IF(AD59=0,"N/A",Q59/AD59)</f>
        <v>0</v>
      </c>
      <c r="E59" s="44">
        <f>SUM(E49:E58)</f>
        <v>0</v>
      </c>
      <c r="F59" s="44">
        <f>SUM(F49:F58)</f>
        <v>0</v>
      </c>
      <c r="G59" s="44">
        <f>SUM(G49:G58)</f>
        <v>0</v>
      </c>
      <c r="H59" s="44">
        <f>SUM(H49:H58)</f>
        <v>0</v>
      </c>
      <c r="I59" s="44">
        <f aca="true" t="shared" si="16" ref="I59:N59">SUM(I49:I58)</f>
        <v>0</v>
      </c>
      <c r="J59" s="44">
        <f t="shared" si="16"/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aca="true" t="shared" si="17" ref="O59:U59">SUM(O49:O58)</f>
        <v>0</v>
      </c>
      <c r="P59" s="44">
        <f>SUM(P49:P58)</f>
        <v>0</v>
      </c>
      <c r="Q59" s="45">
        <f t="shared" si="17"/>
        <v>0</v>
      </c>
      <c r="R59" s="44">
        <f t="shared" si="17"/>
        <v>0</v>
      </c>
      <c r="S59" s="44">
        <f t="shared" si="17"/>
        <v>0</v>
      </c>
      <c r="T59" s="44">
        <f t="shared" si="17"/>
        <v>1</v>
      </c>
      <c r="U59" s="44">
        <f t="shared" si="17"/>
        <v>0</v>
      </c>
      <c r="V59" s="44">
        <f aca="true" t="shared" si="18" ref="V59:AA59">SUM(V49:V58)</f>
        <v>0</v>
      </c>
      <c r="W59" s="44">
        <f t="shared" si="18"/>
        <v>0</v>
      </c>
      <c r="X59" s="44">
        <f t="shared" si="18"/>
        <v>0</v>
      </c>
      <c r="Y59" s="44">
        <f t="shared" si="18"/>
        <v>0</v>
      </c>
      <c r="Z59" s="44">
        <f t="shared" si="18"/>
        <v>0</v>
      </c>
      <c r="AA59" s="44">
        <f t="shared" si="18"/>
        <v>0</v>
      </c>
      <c r="AB59" s="44">
        <f>SUM(AB49:AB58)</f>
        <v>0</v>
      </c>
      <c r="AC59" s="44">
        <f>SUM(AC49:AC58)</f>
        <v>0</v>
      </c>
      <c r="AD59" s="44">
        <f t="shared" si="1"/>
        <v>1</v>
      </c>
    </row>
    <row r="60" spans="1:30" ht="15.75" thickBot="1">
      <c r="A60" s="54" t="s">
        <v>68</v>
      </c>
      <c r="B60" s="54" t="s">
        <v>55</v>
      </c>
      <c r="C60" s="1"/>
      <c r="D60" s="1"/>
      <c r="E60" s="110">
        <f>_xlfn.IFERROR(VLOOKUP(B60,'[3]NUM1'!$H$3:$L$47,2,FALSE),0)</f>
        <v>0</v>
      </c>
      <c r="F60" s="110">
        <f>_xlfn.IFERROR(VLOOKUP(B60,'[3]NUM1'!$H$3:$L$47,3,FALSE),0)</f>
        <v>0</v>
      </c>
      <c r="G60" s="110">
        <f>_xlfn.IFERROR(VLOOKUP(B60,'[3]NUM1'!$H$3:$L$47,4,FALSE),0)</f>
        <v>0</v>
      </c>
      <c r="H60" s="110"/>
      <c r="I60" s="110"/>
      <c r="J60" s="110"/>
      <c r="K60" s="110"/>
      <c r="L60" s="110"/>
      <c r="M60" s="110"/>
      <c r="N60" s="110"/>
      <c r="O60" s="110"/>
      <c r="P60" s="110"/>
      <c r="Q60" s="52">
        <f aca="true" t="shared" si="19" ref="Q60:Q73">SUM(E60:P60)</f>
        <v>0</v>
      </c>
      <c r="R60" s="110">
        <f>_xlfn.IFERROR(VLOOKUP(B60,'[3]DEN1'!$H$3:$L$72,2,FALSE),0)</f>
        <v>0</v>
      </c>
      <c r="S60" s="110">
        <f>_xlfn.IFERROR(VLOOKUP(B60,'[3]DEN1'!$H$3:$L$72,3,FALSE),0)</f>
        <v>2</v>
      </c>
      <c r="T60" s="110">
        <f>_xlfn.IFERROR(VLOOKUP(B60,'[3]DEN1'!$H$3:$L$72,4,FALSE),0)</f>
        <v>0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52">
        <f t="shared" si="1"/>
        <v>2</v>
      </c>
    </row>
    <row r="61" spans="1:30" ht="15.75" thickBot="1">
      <c r="A61" s="54" t="s">
        <v>68</v>
      </c>
      <c r="B61" s="54" t="s">
        <v>56</v>
      </c>
      <c r="C61" s="1"/>
      <c r="D61" s="1"/>
      <c r="E61" s="110">
        <f>_xlfn.IFERROR(VLOOKUP(B61,'[3]NUM1'!$H$3:$L$47,2,FALSE),0)</f>
        <v>0</v>
      </c>
      <c r="F61" s="110">
        <f>_xlfn.IFERROR(VLOOKUP(B61,'[3]NUM1'!$H$3:$L$47,3,FALSE),0)</f>
        <v>0</v>
      </c>
      <c r="G61" s="110">
        <f>_xlfn.IFERROR(VLOOKUP(B61,'[3]NUM1'!$H$3:$L$47,4,FALSE),0)</f>
        <v>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52">
        <f t="shared" si="19"/>
        <v>0</v>
      </c>
      <c r="R61" s="110">
        <f>_xlfn.IFERROR(VLOOKUP(B61,'[3]DEN1'!$H$3:$L$72,2,FALSE),0)</f>
        <v>0</v>
      </c>
      <c r="S61" s="110">
        <f>_xlfn.IFERROR(VLOOKUP(B61,'[3]DEN1'!$H$3:$L$72,3,FALSE),0)</f>
        <v>1</v>
      </c>
      <c r="T61" s="110">
        <f>_xlfn.IFERROR(VLOOKUP(B61,'[3]DEN1'!$H$3:$L$72,4,FALSE),0)</f>
        <v>0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52">
        <f t="shared" si="1"/>
        <v>1</v>
      </c>
    </row>
    <row r="62" spans="1:30" ht="15.75" thickBot="1">
      <c r="A62" s="54" t="s">
        <v>68</v>
      </c>
      <c r="B62" s="54" t="s">
        <v>57</v>
      </c>
      <c r="C62" s="1"/>
      <c r="D62" s="1"/>
      <c r="E62" s="110">
        <f>_xlfn.IFERROR(VLOOKUP(B62,'[3]NUM1'!$H$3:$L$47,2,FALSE),0)</f>
        <v>0</v>
      </c>
      <c r="F62" s="110">
        <f>_xlfn.IFERROR(VLOOKUP(B62,'[3]NUM1'!$H$3:$L$47,3,FALSE),0)</f>
        <v>0</v>
      </c>
      <c r="G62" s="110">
        <f>_xlfn.IFERROR(VLOOKUP(B62,'[3]NUM1'!$H$3:$L$47,4,FALSE),0)</f>
        <v>0</v>
      </c>
      <c r="H62" s="110"/>
      <c r="I62" s="110"/>
      <c r="J62" s="110"/>
      <c r="K62" s="110"/>
      <c r="L62" s="110"/>
      <c r="M62" s="110"/>
      <c r="N62" s="110"/>
      <c r="O62" s="110"/>
      <c r="P62" s="110"/>
      <c r="Q62" s="52">
        <f t="shared" si="19"/>
        <v>0</v>
      </c>
      <c r="R62" s="110">
        <f>_xlfn.IFERROR(VLOOKUP(B62,'[3]DEN1'!$H$3:$L$72,2,FALSE),0)</f>
        <v>0</v>
      </c>
      <c r="S62" s="110">
        <f>_xlfn.IFERROR(VLOOKUP(B62,'[3]DEN1'!$H$3:$L$72,3,FALSE),0)</f>
        <v>0</v>
      </c>
      <c r="T62" s="110">
        <f>_xlfn.IFERROR(VLOOKUP(B62,'[3]DEN1'!$H$3:$L$72,4,FALSE),0)</f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52">
        <f t="shared" si="1"/>
        <v>0</v>
      </c>
    </row>
    <row r="63" spans="1:30" ht="15.75" thickBot="1">
      <c r="A63" s="54" t="s">
        <v>68</v>
      </c>
      <c r="B63" s="54" t="s">
        <v>58</v>
      </c>
      <c r="C63" s="1"/>
      <c r="D63" s="1"/>
      <c r="E63" s="110">
        <f>_xlfn.IFERROR(VLOOKUP(B63,'[3]NUM1'!$H$3:$L$47,2,FALSE),0)</f>
        <v>0</v>
      </c>
      <c r="F63" s="110">
        <f>_xlfn.IFERROR(VLOOKUP(B63,'[3]NUM1'!$H$3:$L$47,3,FALSE),0)</f>
        <v>0</v>
      </c>
      <c r="G63" s="110">
        <f>_xlfn.IFERROR(VLOOKUP(B63,'[3]NUM1'!$H$3:$L$47,4,FALSE),0)</f>
        <v>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52">
        <f t="shared" si="19"/>
        <v>0</v>
      </c>
      <c r="R63" s="110">
        <f>_xlfn.IFERROR(VLOOKUP(B63,'[3]DEN1'!$H$3:$L$72,2,FALSE),0)</f>
        <v>0</v>
      </c>
      <c r="S63" s="110">
        <f>_xlfn.IFERROR(VLOOKUP(B63,'[3]DEN1'!$H$3:$L$72,3,FALSE),0)</f>
        <v>0</v>
      </c>
      <c r="T63" s="110">
        <f>_xlfn.IFERROR(VLOOKUP(B63,'[3]DEN1'!$H$3:$L$72,4,FALSE),0)</f>
        <v>0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52">
        <f t="shared" si="1"/>
        <v>0</v>
      </c>
    </row>
    <row r="64" spans="1:30" ht="15.75" thickBot="1">
      <c r="A64" s="54" t="s">
        <v>68</v>
      </c>
      <c r="B64" s="54" t="s">
        <v>59</v>
      </c>
      <c r="C64" s="1"/>
      <c r="D64" s="1"/>
      <c r="E64" s="110">
        <f>_xlfn.IFERROR(VLOOKUP(B64,'[3]NUM1'!$H$3:$L$47,2,FALSE),0)</f>
        <v>0</v>
      </c>
      <c r="F64" s="110">
        <f>_xlfn.IFERROR(VLOOKUP(B64,'[3]NUM1'!$H$3:$L$47,3,FALSE),0)</f>
        <v>0</v>
      </c>
      <c r="G64" s="110">
        <f>_xlfn.IFERROR(VLOOKUP(B64,'[3]NUM1'!$H$3:$L$47,4,FALSE),0)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52">
        <f t="shared" si="19"/>
        <v>0</v>
      </c>
      <c r="R64" s="110">
        <f>_xlfn.IFERROR(VLOOKUP(B64,'[3]DEN1'!$H$3:$L$72,2,FALSE),0)</f>
        <v>0</v>
      </c>
      <c r="S64" s="110">
        <f>_xlfn.IFERROR(VLOOKUP(B64,'[3]DEN1'!$H$3:$L$72,3,FALSE),0)</f>
        <v>0</v>
      </c>
      <c r="T64" s="110">
        <f>_xlfn.IFERROR(VLOOKUP(B64,'[3]DEN1'!$H$3:$L$72,4,FALSE),0)</f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52">
        <f t="shared" si="1"/>
        <v>0</v>
      </c>
    </row>
    <row r="65" spans="1:30" ht="15.75" thickBot="1">
      <c r="A65" s="54" t="s">
        <v>68</v>
      </c>
      <c r="B65" s="54" t="s">
        <v>60</v>
      </c>
      <c r="C65" s="1"/>
      <c r="D65" s="1"/>
      <c r="E65" s="110">
        <f>_xlfn.IFERROR(VLOOKUP(B65,'[3]NUM1'!$H$3:$L$47,2,FALSE),0)</f>
        <v>0</v>
      </c>
      <c r="F65" s="110">
        <f>_xlfn.IFERROR(VLOOKUP(B65,'[3]NUM1'!$H$3:$L$47,3,FALSE),0)</f>
        <v>0</v>
      </c>
      <c r="G65" s="110">
        <f>_xlfn.IFERROR(VLOOKUP(B65,'[3]NUM1'!$H$3:$L$47,4,FALSE),0)</f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52">
        <f t="shared" si="19"/>
        <v>0</v>
      </c>
      <c r="R65" s="110">
        <f>_xlfn.IFERROR(VLOOKUP(B65,'[3]DEN1'!$H$3:$L$72,2,FALSE),0)</f>
        <v>0</v>
      </c>
      <c r="S65" s="110">
        <f>_xlfn.IFERROR(VLOOKUP(B65,'[3]DEN1'!$H$3:$L$72,3,FALSE),0)</f>
        <v>0</v>
      </c>
      <c r="T65" s="110">
        <f>_xlfn.IFERROR(VLOOKUP(B65,'[3]DEN1'!$H$3:$L$72,4,FALSE),0)</f>
        <v>0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52">
        <f t="shared" si="1"/>
        <v>0</v>
      </c>
    </row>
    <row r="66" spans="1:30" ht="15.75" thickBot="1">
      <c r="A66" s="54" t="s">
        <v>68</v>
      </c>
      <c r="B66" s="54" t="s">
        <v>61</v>
      </c>
      <c r="C66" s="1"/>
      <c r="D66" s="1"/>
      <c r="E66" s="110">
        <f>_xlfn.IFERROR(VLOOKUP(B66,'[3]NUM1'!$H$3:$L$47,2,FALSE),0)</f>
        <v>0</v>
      </c>
      <c r="F66" s="110">
        <f>_xlfn.IFERROR(VLOOKUP(B66,'[3]NUM1'!$H$3:$L$47,3,FALSE),0)</f>
        <v>0</v>
      </c>
      <c r="G66" s="110">
        <f>_xlfn.IFERROR(VLOOKUP(B66,'[3]NUM1'!$H$3:$L$47,4,FALSE),0)</f>
        <v>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52">
        <f t="shared" si="19"/>
        <v>0</v>
      </c>
      <c r="R66" s="110">
        <f>_xlfn.IFERROR(VLOOKUP(B66,'[3]DEN1'!$H$3:$L$72,2,FALSE),0)</f>
        <v>0</v>
      </c>
      <c r="S66" s="110">
        <f>_xlfn.IFERROR(VLOOKUP(B66,'[3]DEN1'!$H$3:$L$72,3,FALSE),0)</f>
        <v>0</v>
      </c>
      <c r="T66" s="110">
        <f>_xlfn.IFERROR(VLOOKUP(B66,'[3]DEN1'!$H$3:$L$72,4,FALSE),0)</f>
        <v>0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52">
        <f t="shared" si="1"/>
        <v>0</v>
      </c>
    </row>
    <row r="67" spans="1:30" ht="15.75" thickBot="1">
      <c r="A67" s="54" t="s">
        <v>68</v>
      </c>
      <c r="B67" s="54" t="s">
        <v>62</v>
      </c>
      <c r="C67" s="1"/>
      <c r="D67" s="1"/>
      <c r="E67" s="110">
        <f>_xlfn.IFERROR(VLOOKUP(B67,'[3]NUM1'!$H$3:$L$47,2,FALSE),0)</f>
        <v>0</v>
      </c>
      <c r="F67" s="110">
        <f>_xlfn.IFERROR(VLOOKUP(B67,'[3]NUM1'!$H$3:$L$47,3,FALSE),0)</f>
        <v>0</v>
      </c>
      <c r="G67" s="110">
        <f>_xlfn.IFERROR(VLOOKUP(B67,'[3]NUM1'!$H$3:$L$47,4,FALSE),0)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52">
        <f t="shared" si="19"/>
        <v>0</v>
      </c>
      <c r="R67" s="110">
        <f>_xlfn.IFERROR(VLOOKUP(B67,'[3]DEN1'!$H$3:$L$72,2,FALSE),0)</f>
        <v>0</v>
      </c>
      <c r="S67" s="110">
        <f>_xlfn.IFERROR(VLOOKUP(B67,'[3]DEN1'!$H$3:$L$72,3,FALSE),0)</f>
        <v>0</v>
      </c>
      <c r="T67" s="110">
        <f>_xlfn.IFERROR(VLOOKUP(B67,'[3]DEN1'!$H$3:$L$72,4,FALSE),0)</f>
        <v>0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52">
        <f t="shared" si="1"/>
        <v>0</v>
      </c>
    </row>
    <row r="68" spans="1:30" ht="15.75" thickBot="1">
      <c r="A68" s="54" t="s">
        <v>68</v>
      </c>
      <c r="B68" s="54" t="s">
        <v>63</v>
      </c>
      <c r="C68" s="1"/>
      <c r="D68" s="1"/>
      <c r="E68" s="110">
        <f>_xlfn.IFERROR(VLOOKUP(B68,'[3]NUM1'!$H$3:$L$47,2,FALSE),0)</f>
        <v>0</v>
      </c>
      <c r="F68" s="110">
        <f>_xlfn.IFERROR(VLOOKUP(B68,'[3]NUM1'!$H$3:$L$47,3,FALSE),0)</f>
        <v>0</v>
      </c>
      <c r="G68" s="110">
        <f>_xlfn.IFERROR(VLOOKUP(B68,'[3]NUM1'!$H$3:$L$47,4,FALSE),0)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52">
        <f t="shared" si="19"/>
        <v>0</v>
      </c>
      <c r="R68" s="110">
        <f>_xlfn.IFERROR(VLOOKUP(B68,'[3]DEN1'!$H$3:$L$72,2,FALSE),0)</f>
        <v>0</v>
      </c>
      <c r="S68" s="110">
        <f>_xlfn.IFERROR(VLOOKUP(B68,'[3]DEN1'!$H$3:$L$72,3,FALSE),0)</f>
        <v>0</v>
      </c>
      <c r="T68" s="110">
        <f>_xlfn.IFERROR(VLOOKUP(B68,'[3]DEN1'!$H$3:$L$72,4,FALSE),0)</f>
        <v>0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52">
        <f t="shared" si="1"/>
        <v>0</v>
      </c>
    </row>
    <row r="69" spans="1:30" ht="15.75" thickBot="1">
      <c r="A69" s="54" t="s">
        <v>68</v>
      </c>
      <c r="B69" s="54" t="s">
        <v>64</v>
      </c>
      <c r="C69" s="1"/>
      <c r="D69" s="1"/>
      <c r="E69" s="110">
        <f>_xlfn.IFERROR(VLOOKUP(B69,'[3]NUM1'!$H$3:$L$47,2,FALSE),0)</f>
        <v>0</v>
      </c>
      <c r="F69" s="110">
        <f>_xlfn.IFERROR(VLOOKUP(B69,'[3]NUM1'!$H$3:$L$47,3,FALSE),0)</f>
        <v>0</v>
      </c>
      <c r="G69" s="110">
        <f>_xlfn.IFERROR(VLOOKUP(B69,'[3]NUM1'!$H$3:$L$47,4,FALSE),0)</f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52">
        <f t="shared" si="19"/>
        <v>0</v>
      </c>
      <c r="R69" s="110">
        <f>_xlfn.IFERROR(VLOOKUP(B69,'[3]DEN1'!$H$3:$L$72,2,FALSE),0)</f>
        <v>0</v>
      </c>
      <c r="S69" s="110">
        <f>_xlfn.IFERROR(VLOOKUP(B69,'[3]DEN1'!$H$3:$L$72,3,FALSE),0)</f>
        <v>0</v>
      </c>
      <c r="T69" s="110">
        <f>_xlfn.IFERROR(VLOOKUP(B69,'[3]DEN1'!$H$3:$L$72,4,FALSE),0)</f>
        <v>0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52">
        <f t="shared" si="1"/>
        <v>0</v>
      </c>
    </row>
    <row r="70" spans="1:30" ht="15.75" thickBot="1">
      <c r="A70" s="54" t="s">
        <v>68</v>
      </c>
      <c r="B70" s="54" t="s">
        <v>65</v>
      </c>
      <c r="C70" s="1"/>
      <c r="D70" s="1"/>
      <c r="E70" s="110">
        <f>_xlfn.IFERROR(VLOOKUP(B70,'[3]NUM1'!$H$3:$L$47,2,FALSE),0)</f>
        <v>0</v>
      </c>
      <c r="F70" s="110">
        <f>_xlfn.IFERROR(VLOOKUP(B70,'[3]NUM1'!$H$3:$L$47,3,FALSE),0)</f>
        <v>0</v>
      </c>
      <c r="G70" s="110">
        <f>_xlfn.IFERROR(VLOOKUP(B70,'[3]NUM1'!$H$3:$L$47,4,FALSE),0)</f>
        <v>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52">
        <f>SUM(E70:P70)</f>
        <v>0</v>
      </c>
      <c r="R70" s="110">
        <f>_xlfn.IFERROR(VLOOKUP(B70,'[3]DEN1'!$H$3:$L$72,2,FALSE),0)</f>
        <v>0</v>
      </c>
      <c r="S70" s="110">
        <f>_xlfn.IFERROR(VLOOKUP(B70,'[3]DEN1'!$H$3:$L$72,3,FALSE),0)</f>
        <v>0</v>
      </c>
      <c r="T70" s="110">
        <f>_xlfn.IFERROR(VLOOKUP(B70,'[3]DEN1'!$H$3:$L$72,4,FALSE),0)</f>
        <v>0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52">
        <f t="shared" si="1"/>
        <v>0</v>
      </c>
    </row>
    <row r="71" spans="1:30" ht="15.75" thickBot="1">
      <c r="A71" s="54" t="s">
        <v>68</v>
      </c>
      <c r="B71" s="54" t="s">
        <v>66</v>
      </c>
      <c r="C71" s="1"/>
      <c r="D71" s="1"/>
      <c r="E71" s="110">
        <f>_xlfn.IFERROR(VLOOKUP(B71,'[3]NUM1'!$H$3:$L$47,2,FALSE),0)</f>
        <v>0</v>
      </c>
      <c r="F71" s="110">
        <f>_xlfn.IFERROR(VLOOKUP(B71,'[3]NUM1'!$H$3:$L$47,3,FALSE),0)</f>
        <v>0</v>
      </c>
      <c r="G71" s="110">
        <f>_xlfn.IFERROR(VLOOKUP(B71,'[3]NUM1'!$H$3:$L$47,4,FALSE),0)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52">
        <f>SUM(E71:P71)</f>
        <v>0</v>
      </c>
      <c r="R71" s="110">
        <f>_xlfn.IFERROR(VLOOKUP(B71,'[3]DEN1'!$H$3:$L$72,2,FALSE),0)</f>
        <v>0</v>
      </c>
      <c r="S71" s="110">
        <f>_xlfn.IFERROR(VLOOKUP(B71,'[3]DEN1'!$H$3:$L$72,3,FALSE),0)</f>
        <v>0</v>
      </c>
      <c r="T71" s="110">
        <f>_xlfn.IFERROR(VLOOKUP(B71,'[3]DEN1'!$H$3:$L$72,4,FALSE),0)</f>
        <v>0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52">
        <f t="shared" si="1"/>
        <v>0</v>
      </c>
    </row>
    <row r="72" spans="1:30" ht="21" customHeight="1" thickBot="1">
      <c r="A72" s="54" t="s">
        <v>68</v>
      </c>
      <c r="B72" s="54" t="s">
        <v>67</v>
      </c>
      <c r="C72" s="1"/>
      <c r="D72" s="1"/>
      <c r="E72" s="110">
        <f>_xlfn.IFERROR(VLOOKUP(B72,'[3]NUM1'!$H$3:$L$47,2,FALSE),0)</f>
        <v>0</v>
      </c>
      <c r="F72" s="110">
        <f>_xlfn.IFERROR(VLOOKUP(B72,'[3]NUM1'!$H$3:$L$47,3,FALSE),0)</f>
        <v>0</v>
      </c>
      <c r="G72" s="110">
        <f>_xlfn.IFERROR(VLOOKUP(B72,'[3]NUM1'!$H$3:$L$47,4,FALSE),0)</f>
        <v>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52">
        <f t="shared" si="19"/>
        <v>0</v>
      </c>
      <c r="R72" s="110">
        <f>_xlfn.IFERROR(VLOOKUP(B72,'[3]DEN1'!$H$3:$L$72,2,FALSE),0)</f>
        <v>0</v>
      </c>
      <c r="S72" s="110">
        <f>_xlfn.IFERROR(VLOOKUP(B72,'[3]DEN1'!$H$3:$L$72,3,FALSE),0)</f>
        <v>0</v>
      </c>
      <c r="T72" s="110">
        <f>_xlfn.IFERROR(VLOOKUP(B72,'[3]DEN1'!$H$3:$L$72,4,FALSE),0)</f>
        <v>0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52">
        <f t="shared" si="1"/>
        <v>0</v>
      </c>
    </row>
    <row r="73" spans="1:30" ht="21" customHeight="1" thickBot="1">
      <c r="A73" s="54" t="s">
        <v>68</v>
      </c>
      <c r="B73" s="54" t="s">
        <v>293</v>
      </c>
      <c r="C73" s="1"/>
      <c r="D73" s="1"/>
      <c r="E73" s="110">
        <f>_xlfn.IFERROR(VLOOKUP(B73,'[3]NUM1'!$H$3:$L$47,2,FALSE),0)</f>
        <v>0</v>
      </c>
      <c r="F73" s="110">
        <f>_xlfn.IFERROR(VLOOKUP(B73,'[3]NUM1'!$H$3:$L$47,3,FALSE),0)</f>
        <v>0</v>
      </c>
      <c r="G73" s="110">
        <f>_xlfn.IFERROR(VLOOKUP(B73,'[3]NUM1'!$H$3:$L$47,4,FALSE),0)</f>
        <v>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52">
        <f t="shared" si="19"/>
        <v>0</v>
      </c>
      <c r="R73" s="110">
        <f>_xlfn.IFERROR(VLOOKUP(B73,'[3]DEN1'!$H$3:$L$72,2,FALSE),0)</f>
        <v>2</v>
      </c>
      <c r="S73" s="110">
        <f>_xlfn.IFERROR(VLOOKUP(B73,'[3]DEN1'!$H$3:$L$72,3,FALSE),0)</f>
        <v>2</v>
      </c>
      <c r="T73" s="110">
        <f>_xlfn.IFERROR(VLOOKUP(B73,'[3]DEN1'!$H$3:$L$72,4,FALSE),0)</f>
        <v>2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52">
        <f t="shared" si="1"/>
        <v>6</v>
      </c>
    </row>
    <row r="74" spans="1:30" ht="15.75" thickBot="1">
      <c r="A74" s="173" t="s">
        <v>173</v>
      </c>
      <c r="B74" s="174"/>
      <c r="C74" s="42">
        <f>+D74/'Metas Muni'!G11</f>
        <v>0</v>
      </c>
      <c r="D74" s="61">
        <f>IF(AD74=0,"N/A",Q74/AD74)</f>
        <v>0</v>
      </c>
      <c r="E74" s="51">
        <f>SUM(E60:E73)</f>
        <v>0</v>
      </c>
      <c r="F74" s="51">
        <f aca="true" t="shared" si="20" ref="F74:P74">SUM(F60:F73)</f>
        <v>0</v>
      </c>
      <c r="G74" s="51">
        <f t="shared" si="20"/>
        <v>0</v>
      </c>
      <c r="H74" s="51">
        <f t="shared" si="20"/>
        <v>0</v>
      </c>
      <c r="I74" s="51">
        <f t="shared" si="20"/>
        <v>0</v>
      </c>
      <c r="J74" s="51">
        <f t="shared" si="20"/>
        <v>0</v>
      </c>
      <c r="K74" s="51">
        <f t="shared" si="20"/>
        <v>0</v>
      </c>
      <c r="L74" s="51">
        <f t="shared" si="20"/>
        <v>0</v>
      </c>
      <c r="M74" s="51">
        <f t="shared" si="20"/>
        <v>0</v>
      </c>
      <c r="N74" s="51">
        <f t="shared" si="20"/>
        <v>0</v>
      </c>
      <c r="O74" s="51">
        <f t="shared" si="20"/>
        <v>0</v>
      </c>
      <c r="P74" s="51">
        <f t="shared" si="20"/>
        <v>0</v>
      </c>
      <c r="Q74" s="45">
        <f>SUM(Q60:Q73)</f>
        <v>0</v>
      </c>
      <c r="R74" s="51">
        <f>SUM(R60:R73)</f>
        <v>2</v>
      </c>
      <c r="S74" s="51">
        <f aca="true" t="shared" si="21" ref="S74:AC74">SUM(S60:S73)</f>
        <v>5</v>
      </c>
      <c r="T74" s="51">
        <f t="shared" si="21"/>
        <v>2</v>
      </c>
      <c r="U74" s="51">
        <f t="shared" si="21"/>
        <v>0</v>
      </c>
      <c r="V74" s="51">
        <f t="shared" si="21"/>
        <v>0</v>
      </c>
      <c r="W74" s="51">
        <f t="shared" si="21"/>
        <v>0</v>
      </c>
      <c r="X74" s="51">
        <f t="shared" si="21"/>
        <v>0</v>
      </c>
      <c r="Y74" s="51">
        <f t="shared" si="21"/>
        <v>0</v>
      </c>
      <c r="Z74" s="51">
        <f t="shared" si="21"/>
        <v>0</v>
      </c>
      <c r="AA74" s="51">
        <f t="shared" si="21"/>
        <v>0</v>
      </c>
      <c r="AB74" s="51">
        <f t="shared" si="21"/>
        <v>0</v>
      </c>
      <c r="AC74" s="51">
        <f t="shared" si="21"/>
        <v>0</v>
      </c>
      <c r="AD74" s="44">
        <f t="shared" si="1"/>
        <v>9</v>
      </c>
    </row>
    <row r="75" spans="1:30" ht="15.75" thickBot="1">
      <c r="A75" s="54" t="s">
        <v>79</v>
      </c>
      <c r="B75" s="54" t="s">
        <v>69</v>
      </c>
      <c r="C75" s="1"/>
      <c r="D75" s="1"/>
      <c r="E75" s="110">
        <f>_xlfn.IFERROR(VLOOKUP(B75,'[3]NUM1'!$H$3:$L$47,2,FALSE),0)</f>
        <v>1</v>
      </c>
      <c r="F75" s="110">
        <f>_xlfn.IFERROR(VLOOKUP(B75,'[3]NUM1'!$H$3:$L$47,3,FALSE),0)</f>
        <v>0</v>
      </c>
      <c r="G75" s="110">
        <f>_xlfn.IFERROR(VLOOKUP(B75,'[3]NUM1'!$H$3:$L$47,4,FALSE),0)</f>
        <v>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52">
        <f aca="true" t="shared" si="22" ref="Q75:Q84">SUM(E75:P75)</f>
        <v>1</v>
      </c>
      <c r="R75" s="110">
        <f>_xlfn.IFERROR(VLOOKUP(B75,'[3]DEN1'!$H$3:$L$72,2,FALSE),0)</f>
        <v>0</v>
      </c>
      <c r="S75" s="110">
        <f>_xlfn.IFERROR(VLOOKUP(B75,'[3]DEN1'!$H$3:$L$72,3,FALSE),0)</f>
        <v>0</v>
      </c>
      <c r="T75" s="110">
        <f>_xlfn.IFERROR(VLOOKUP(B75,'[3]DEN1'!$H$3:$L$72,4,FALSE),0)</f>
        <v>0</v>
      </c>
      <c r="U75" s="110"/>
      <c r="V75" s="110"/>
      <c r="W75" s="110"/>
      <c r="X75" s="110"/>
      <c r="Y75" s="110"/>
      <c r="Z75" s="110"/>
      <c r="AA75" s="110"/>
      <c r="AB75" s="110"/>
      <c r="AC75" s="110"/>
      <c r="AD75" s="52">
        <f t="shared" si="1"/>
        <v>0</v>
      </c>
    </row>
    <row r="76" spans="1:30" ht="15.75" thickBot="1">
      <c r="A76" s="54" t="s">
        <v>79</v>
      </c>
      <c r="B76" s="54" t="s">
        <v>70</v>
      </c>
      <c r="C76" s="1"/>
      <c r="D76" s="1"/>
      <c r="E76" s="110">
        <f>_xlfn.IFERROR(VLOOKUP(B76,'[3]NUM1'!$H$3:$L$47,2,FALSE),0)</f>
        <v>0</v>
      </c>
      <c r="F76" s="110">
        <f>_xlfn.IFERROR(VLOOKUP(B76,'[3]NUM1'!$H$3:$L$47,3,FALSE),0)</f>
        <v>0</v>
      </c>
      <c r="G76" s="110">
        <f>_xlfn.IFERROR(VLOOKUP(B76,'[3]NUM1'!$H$3:$L$47,4,FALSE),0)</f>
        <v>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52">
        <f t="shared" si="22"/>
        <v>0</v>
      </c>
      <c r="R76" s="110">
        <f>_xlfn.IFERROR(VLOOKUP(B76,'[3]DEN1'!$H$3:$L$72,2,FALSE),0)</f>
        <v>0</v>
      </c>
      <c r="S76" s="110">
        <f>_xlfn.IFERROR(VLOOKUP(B76,'[3]DEN1'!$H$3:$L$72,3,FALSE),0)</f>
        <v>0</v>
      </c>
      <c r="T76" s="110">
        <f>_xlfn.IFERROR(VLOOKUP(B76,'[3]DEN1'!$H$3:$L$72,4,FALSE),0)</f>
        <v>0</v>
      </c>
      <c r="U76" s="110"/>
      <c r="V76" s="110"/>
      <c r="W76" s="110"/>
      <c r="X76" s="110"/>
      <c r="Y76" s="110"/>
      <c r="Z76" s="110"/>
      <c r="AA76" s="110"/>
      <c r="AB76" s="110"/>
      <c r="AC76" s="110"/>
      <c r="AD76" s="52">
        <f t="shared" si="1"/>
        <v>0</v>
      </c>
    </row>
    <row r="77" spans="1:30" ht="15.75" thickBot="1">
      <c r="A77" s="54" t="s">
        <v>79</v>
      </c>
      <c r="B77" s="54" t="s">
        <v>71</v>
      </c>
      <c r="C77" s="1"/>
      <c r="D77" s="1"/>
      <c r="E77" s="110">
        <f>_xlfn.IFERROR(VLOOKUP(B77,'[3]NUM1'!$H$3:$L$47,2,FALSE),0)</f>
        <v>0</v>
      </c>
      <c r="F77" s="110">
        <f>_xlfn.IFERROR(VLOOKUP(B77,'[3]NUM1'!$H$3:$L$47,3,FALSE),0)</f>
        <v>0</v>
      </c>
      <c r="G77" s="110">
        <f>_xlfn.IFERROR(VLOOKUP(B77,'[3]NUM1'!$H$3:$L$47,4,FALSE),0)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52">
        <f t="shared" si="22"/>
        <v>0</v>
      </c>
      <c r="R77" s="110">
        <f>_xlfn.IFERROR(VLOOKUP(B77,'[3]DEN1'!$H$3:$L$72,2,FALSE),0)</f>
        <v>0</v>
      </c>
      <c r="S77" s="110">
        <f>_xlfn.IFERROR(VLOOKUP(B77,'[3]DEN1'!$H$3:$L$72,3,FALSE),0)</f>
        <v>0</v>
      </c>
      <c r="T77" s="110">
        <f>_xlfn.IFERROR(VLOOKUP(B77,'[3]DEN1'!$H$3:$L$72,4,FALSE),0)</f>
        <v>0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52">
        <f t="shared" si="1"/>
        <v>0</v>
      </c>
    </row>
    <row r="78" spans="1:30" ht="15.75" thickBot="1">
      <c r="A78" s="54" t="s">
        <v>79</v>
      </c>
      <c r="B78" s="54" t="s">
        <v>72</v>
      </c>
      <c r="C78" s="1"/>
      <c r="D78" s="1"/>
      <c r="E78" s="110">
        <f>_xlfn.IFERROR(VLOOKUP(B78,'[3]NUM1'!$H$3:$L$47,2,FALSE),0)</f>
        <v>0</v>
      </c>
      <c r="F78" s="110">
        <f>_xlfn.IFERROR(VLOOKUP(B78,'[3]NUM1'!$H$3:$L$47,3,FALSE),0)</f>
        <v>0</v>
      </c>
      <c r="G78" s="110">
        <f>_xlfn.IFERROR(VLOOKUP(B78,'[3]NUM1'!$H$3:$L$47,4,FALSE),0)</f>
        <v>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52">
        <f t="shared" si="22"/>
        <v>0</v>
      </c>
      <c r="R78" s="110">
        <f>_xlfn.IFERROR(VLOOKUP(B78,'[3]DEN1'!$H$3:$L$72,2,FALSE),0)</f>
        <v>0</v>
      </c>
      <c r="S78" s="110">
        <f>_xlfn.IFERROR(VLOOKUP(B78,'[3]DEN1'!$H$3:$L$72,3,FALSE),0)</f>
        <v>0</v>
      </c>
      <c r="T78" s="110">
        <f>_xlfn.IFERROR(VLOOKUP(B78,'[3]DEN1'!$H$3:$L$72,4,FALSE),0)</f>
        <v>0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52">
        <f t="shared" si="1"/>
        <v>0</v>
      </c>
    </row>
    <row r="79" spans="1:30" ht="15.75" thickBot="1">
      <c r="A79" s="54" t="s">
        <v>79</v>
      </c>
      <c r="B79" s="54" t="s">
        <v>73</v>
      </c>
      <c r="C79" s="1"/>
      <c r="D79" s="1"/>
      <c r="E79" s="110">
        <f>_xlfn.IFERROR(VLOOKUP(B79,'[3]NUM1'!$H$3:$L$47,2,FALSE),0)</f>
        <v>0</v>
      </c>
      <c r="F79" s="110">
        <f>_xlfn.IFERROR(VLOOKUP(B79,'[3]NUM1'!$H$3:$L$47,3,FALSE),0)</f>
        <v>0</v>
      </c>
      <c r="G79" s="110">
        <f>_xlfn.IFERROR(VLOOKUP(B79,'[3]NUM1'!$H$3:$L$47,4,FALSE),0)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52">
        <f t="shared" si="22"/>
        <v>0</v>
      </c>
      <c r="R79" s="110">
        <f>_xlfn.IFERROR(VLOOKUP(B79,'[3]DEN1'!$H$3:$L$72,2,FALSE),0)</f>
        <v>0</v>
      </c>
      <c r="S79" s="110">
        <f>_xlfn.IFERROR(VLOOKUP(B79,'[3]DEN1'!$H$3:$L$72,3,FALSE),0)</f>
        <v>0</v>
      </c>
      <c r="T79" s="110">
        <f>_xlfn.IFERROR(VLOOKUP(B79,'[3]DEN1'!$H$3:$L$72,4,FALSE),0)</f>
        <v>0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52">
        <f t="shared" si="1"/>
        <v>0</v>
      </c>
    </row>
    <row r="80" spans="1:30" ht="15.75" thickBot="1">
      <c r="A80" s="54" t="s">
        <v>79</v>
      </c>
      <c r="B80" s="54" t="s">
        <v>74</v>
      </c>
      <c r="C80" s="1"/>
      <c r="D80" s="1"/>
      <c r="E80" s="110">
        <f>_xlfn.IFERROR(VLOOKUP(B80,'[3]NUM1'!$H$3:$L$47,2,FALSE),0)</f>
        <v>0</v>
      </c>
      <c r="F80" s="110">
        <f>_xlfn.IFERROR(VLOOKUP(B80,'[3]NUM1'!$H$3:$L$47,3,FALSE),0)</f>
        <v>0</v>
      </c>
      <c r="G80" s="110">
        <f>_xlfn.IFERROR(VLOOKUP(B80,'[3]NUM1'!$H$3:$L$47,4,FALSE),0)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52">
        <f t="shared" si="22"/>
        <v>0</v>
      </c>
      <c r="R80" s="110">
        <f>_xlfn.IFERROR(VLOOKUP(B80,'[3]DEN1'!$H$3:$L$72,2,FALSE),0)</f>
        <v>0</v>
      </c>
      <c r="S80" s="110">
        <f>_xlfn.IFERROR(VLOOKUP(B80,'[3]DEN1'!$H$3:$L$72,3,FALSE),0)</f>
        <v>0</v>
      </c>
      <c r="T80" s="110">
        <f>_xlfn.IFERROR(VLOOKUP(B80,'[3]DEN1'!$H$3:$L$72,4,FALSE),0)</f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52">
        <f t="shared" si="1"/>
        <v>0</v>
      </c>
    </row>
    <row r="81" spans="1:30" ht="15.75" thickBot="1">
      <c r="A81" s="54" t="s">
        <v>79</v>
      </c>
      <c r="B81" s="54" t="s">
        <v>75</v>
      </c>
      <c r="C81" s="1"/>
      <c r="D81" s="1"/>
      <c r="E81" s="110">
        <f>_xlfn.IFERROR(VLOOKUP(B81,'[3]NUM1'!$H$3:$L$47,2,FALSE),0)</f>
        <v>0</v>
      </c>
      <c r="F81" s="110">
        <f>_xlfn.IFERROR(VLOOKUP(B81,'[3]NUM1'!$H$3:$L$47,3,FALSE),0)</f>
        <v>0</v>
      </c>
      <c r="G81" s="110">
        <f>_xlfn.IFERROR(VLOOKUP(B81,'[3]NUM1'!$H$3:$L$47,4,FALSE),0)</f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52">
        <f t="shared" si="22"/>
        <v>0</v>
      </c>
      <c r="R81" s="110">
        <f>_xlfn.IFERROR(VLOOKUP(B81,'[3]DEN1'!$H$3:$L$72,2,FALSE),0)</f>
        <v>0</v>
      </c>
      <c r="S81" s="110">
        <f>_xlfn.IFERROR(VLOOKUP(B81,'[3]DEN1'!$H$3:$L$72,3,FALSE),0)</f>
        <v>0</v>
      </c>
      <c r="T81" s="110">
        <f>_xlfn.IFERROR(VLOOKUP(B81,'[3]DEN1'!$H$3:$L$72,4,FALSE),0)</f>
        <v>0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52">
        <f t="shared" si="1"/>
        <v>0</v>
      </c>
    </row>
    <row r="82" spans="1:30" ht="15.75" thickBot="1">
      <c r="A82" s="54" t="s">
        <v>79</v>
      </c>
      <c r="B82" s="54" t="s">
        <v>76</v>
      </c>
      <c r="C82" s="1"/>
      <c r="D82" s="1"/>
      <c r="E82" s="110">
        <f>_xlfn.IFERROR(VLOOKUP(B82,'[3]NUM1'!$H$3:$L$47,2,FALSE),0)</f>
        <v>0</v>
      </c>
      <c r="F82" s="110">
        <f>_xlfn.IFERROR(VLOOKUP(B82,'[3]NUM1'!$H$3:$L$47,3,FALSE),0)</f>
        <v>0</v>
      </c>
      <c r="G82" s="110">
        <f>_xlfn.IFERROR(VLOOKUP(B82,'[3]NUM1'!$H$3:$L$47,4,FALSE),0)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52">
        <f t="shared" si="22"/>
        <v>0</v>
      </c>
      <c r="R82" s="110">
        <f>_xlfn.IFERROR(VLOOKUP(B82,'[3]DEN1'!$H$3:$L$72,2,FALSE),0)</f>
        <v>0</v>
      </c>
      <c r="S82" s="110">
        <f>_xlfn.IFERROR(VLOOKUP(B82,'[3]DEN1'!$H$3:$L$72,3,FALSE),0)</f>
        <v>0</v>
      </c>
      <c r="T82" s="110">
        <f>_xlfn.IFERROR(VLOOKUP(B82,'[3]DEN1'!$H$3:$L$72,4,FALSE),0)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52">
        <f t="shared" si="1"/>
        <v>0</v>
      </c>
    </row>
    <row r="83" spans="1:30" ht="15.75" thickBot="1">
      <c r="A83" s="54" t="s">
        <v>79</v>
      </c>
      <c r="B83" s="54" t="s">
        <v>77</v>
      </c>
      <c r="C83" s="1"/>
      <c r="D83" s="1"/>
      <c r="E83" s="110">
        <f>_xlfn.IFERROR(VLOOKUP(B83,'[3]NUM1'!$H$3:$L$47,2,FALSE),0)</f>
        <v>0</v>
      </c>
      <c r="F83" s="110">
        <f>_xlfn.IFERROR(VLOOKUP(B83,'[3]NUM1'!$H$3:$L$47,3,FALSE),0)</f>
        <v>0</v>
      </c>
      <c r="G83" s="110">
        <f>_xlfn.IFERROR(VLOOKUP(B83,'[3]NUM1'!$H$3:$L$47,4,FALSE),0)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52">
        <f>SUM(E83:P83)</f>
        <v>0</v>
      </c>
      <c r="R83" s="110">
        <f>_xlfn.IFERROR(VLOOKUP(B83,'[3]DEN1'!$H$3:$L$72,2,FALSE),0)</f>
        <v>0</v>
      </c>
      <c r="S83" s="110">
        <f>_xlfn.IFERROR(VLOOKUP(B83,'[3]DEN1'!$H$3:$L$72,3,FALSE),0)</f>
        <v>0</v>
      </c>
      <c r="T83" s="110">
        <f>_xlfn.IFERROR(VLOOKUP(B83,'[3]DEN1'!$H$3:$L$72,4,FALSE),0)</f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52">
        <f t="shared" si="1"/>
        <v>0</v>
      </c>
    </row>
    <row r="84" spans="1:30" ht="15.75" thickBot="1">
      <c r="A84" s="54" t="s">
        <v>79</v>
      </c>
      <c r="B84" s="54" t="s">
        <v>78</v>
      </c>
      <c r="C84" s="1"/>
      <c r="D84" s="1"/>
      <c r="E84" s="110">
        <f>_xlfn.IFERROR(VLOOKUP(B84,'[3]NUM1'!$H$3:$L$47,2,FALSE),0)</f>
        <v>0</v>
      </c>
      <c r="F84" s="110">
        <f>_xlfn.IFERROR(VLOOKUP(B84,'[3]NUM1'!$H$3:$L$47,3,FALSE),0)</f>
        <v>0</v>
      </c>
      <c r="G84" s="110">
        <f>_xlfn.IFERROR(VLOOKUP(B84,'[3]NUM1'!$H$3:$L$47,4,FALSE),0)</f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52">
        <f t="shared" si="22"/>
        <v>0</v>
      </c>
      <c r="R84" s="110">
        <f>_xlfn.IFERROR(VLOOKUP(B84,'[3]DEN1'!$H$3:$L$72,2,FALSE),0)</f>
        <v>0</v>
      </c>
      <c r="S84" s="110">
        <f>_xlfn.IFERROR(VLOOKUP(B84,'[3]DEN1'!$H$3:$L$72,3,FALSE),0)</f>
        <v>0</v>
      </c>
      <c r="T84" s="110">
        <f>_xlfn.IFERROR(VLOOKUP(B84,'[3]DEN1'!$H$3:$L$72,4,FALSE),0)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52">
        <f t="shared" si="1"/>
        <v>0</v>
      </c>
    </row>
    <row r="85" spans="1:30" ht="28.5" customHeight="1" thickBot="1">
      <c r="A85" s="173" t="s">
        <v>174</v>
      </c>
      <c r="B85" s="174"/>
      <c r="C85" s="42" t="e">
        <f>+D85/'Metas Muni'!G12</f>
        <v>#VALUE!</v>
      </c>
      <c r="D85" s="61" t="str">
        <f>IF(AD85=0,"N/A",Q85/AD85)</f>
        <v>N/A</v>
      </c>
      <c r="E85" s="44">
        <f>SUM(E75:E84)</f>
        <v>1</v>
      </c>
      <c r="F85" s="44">
        <f>SUM(F75:F84)</f>
        <v>0</v>
      </c>
      <c r="G85" s="44">
        <f>SUM(G75:G84)</f>
        <v>0</v>
      </c>
      <c r="H85" s="44">
        <f>SUM(H75:H84)</f>
        <v>0</v>
      </c>
      <c r="I85" s="44">
        <f aca="true" t="shared" si="23" ref="I85:N85">SUM(I75:I84)</f>
        <v>0</v>
      </c>
      <c r="J85" s="44">
        <f t="shared" si="23"/>
        <v>0</v>
      </c>
      <c r="K85" s="44">
        <f t="shared" si="23"/>
        <v>0</v>
      </c>
      <c r="L85" s="44">
        <f t="shared" si="23"/>
        <v>0</v>
      </c>
      <c r="M85" s="44">
        <f t="shared" si="23"/>
        <v>0</v>
      </c>
      <c r="N85" s="44">
        <f t="shared" si="23"/>
        <v>0</v>
      </c>
      <c r="O85" s="44">
        <f aca="true" t="shared" si="24" ref="O85:U85">SUM(O75:O84)</f>
        <v>0</v>
      </c>
      <c r="P85" s="44">
        <f>SUM(P75:P84)</f>
        <v>0</v>
      </c>
      <c r="Q85" s="45">
        <f t="shared" si="24"/>
        <v>1</v>
      </c>
      <c r="R85" s="44">
        <f t="shared" si="24"/>
        <v>0</v>
      </c>
      <c r="S85" s="44">
        <f t="shared" si="24"/>
        <v>0</v>
      </c>
      <c r="T85" s="44">
        <f t="shared" si="24"/>
        <v>0</v>
      </c>
      <c r="U85" s="44">
        <f t="shared" si="24"/>
        <v>0</v>
      </c>
      <c r="V85" s="44">
        <f aca="true" t="shared" si="25" ref="V85:AA85">SUM(V75:V84)</f>
        <v>0</v>
      </c>
      <c r="W85" s="44">
        <f t="shared" si="25"/>
        <v>0</v>
      </c>
      <c r="X85" s="44">
        <f t="shared" si="25"/>
        <v>0</v>
      </c>
      <c r="Y85" s="44">
        <f t="shared" si="25"/>
        <v>0</v>
      </c>
      <c r="Z85" s="44">
        <f t="shared" si="25"/>
        <v>0</v>
      </c>
      <c r="AA85" s="44">
        <f t="shared" si="25"/>
        <v>0</v>
      </c>
      <c r="AB85" s="44">
        <f>SUM(AB75:AB84)</f>
        <v>0</v>
      </c>
      <c r="AC85" s="44">
        <f>SUM(AC75:AC84)</f>
        <v>0</v>
      </c>
      <c r="AD85" s="44">
        <f t="shared" si="1"/>
        <v>0</v>
      </c>
    </row>
    <row r="86" spans="1:30" ht="15.75" thickBot="1">
      <c r="A86" s="54" t="s">
        <v>85</v>
      </c>
      <c r="B86" s="54" t="s">
        <v>80</v>
      </c>
      <c r="C86" s="1"/>
      <c r="D86" s="1"/>
      <c r="E86" s="110">
        <f>_xlfn.IFERROR(VLOOKUP(B86,'[3]NUM1'!$H$3:$L$47,2,FALSE),0)</f>
        <v>0</v>
      </c>
      <c r="F86" s="110">
        <f>_xlfn.IFERROR(VLOOKUP(B86,'[3]NUM1'!$H$3:$L$47,3,FALSE),0)</f>
        <v>0</v>
      </c>
      <c r="G86" s="110">
        <f>_xlfn.IFERROR(VLOOKUP(B86,'[3]NUM1'!$H$3:$L$47,4,FALSE),0)</f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52">
        <f>SUM(E86:P86)</f>
        <v>0</v>
      </c>
      <c r="R86" s="110">
        <f>_xlfn.IFERROR(VLOOKUP(B86,'[3]DEN1'!$H$3:$L$72,2,FALSE),0)</f>
        <v>0</v>
      </c>
      <c r="S86" s="110">
        <f>_xlfn.IFERROR(VLOOKUP(B86,'[3]DEN1'!$H$3:$L$72,3,FALSE),0)</f>
        <v>0</v>
      </c>
      <c r="T86" s="110">
        <f>_xlfn.IFERROR(VLOOKUP(B86,'[3]DEN1'!$H$3:$L$72,4,FALSE),0)</f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52">
        <f t="shared" si="1"/>
        <v>0</v>
      </c>
    </row>
    <row r="87" spans="1:30" ht="15.75" thickBot="1">
      <c r="A87" s="54" t="s">
        <v>85</v>
      </c>
      <c r="B87" s="54" t="s">
        <v>81</v>
      </c>
      <c r="C87" s="1"/>
      <c r="D87" s="1"/>
      <c r="E87" s="110">
        <f>_xlfn.IFERROR(VLOOKUP(B87,'[3]NUM1'!$H$3:$L$47,2,FALSE),0)</f>
        <v>0</v>
      </c>
      <c r="F87" s="110">
        <f>_xlfn.IFERROR(VLOOKUP(B87,'[3]NUM1'!$H$3:$L$47,3,FALSE),0)</f>
        <v>0</v>
      </c>
      <c r="G87" s="110">
        <f>_xlfn.IFERROR(VLOOKUP(B87,'[3]NUM1'!$H$3:$L$47,4,FALSE),0)</f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52">
        <f>SUM(E87:P87)</f>
        <v>0</v>
      </c>
      <c r="R87" s="110">
        <f>_xlfn.IFERROR(VLOOKUP(B87,'[3]DEN1'!$H$3:$L$72,2,FALSE),0)</f>
        <v>0</v>
      </c>
      <c r="S87" s="110">
        <f>_xlfn.IFERROR(VLOOKUP(B87,'[3]DEN1'!$H$3:$L$72,3,FALSE),0)</f>
        <v>0</v>
      </c>
      <c r="T87" s="110">
        <f>_xlfn.IFERROR(VLOOKUP(B87,'[3]DEN1'!$H$3:$L$72,4,FALSE),0)</f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52">
        <f t="shared" si="1"/>
        <v>0</v>
      </c>
    </row>
    <row r="88" spans="1:30" ht="15.75" thickBot="1">
      <c r="A88" s="54" t="s">
        <v>85</v>
      </c>
      <c r="B88" s="54" t="s">
        <v>82</v>
      </c>
      <c r="C88" s="1"/>
      <c r="D88" s="1"/>
      <c r="E88" s="110">
        <f>_xlfn.IFERROR(VLOOKUP(B88,'[3]NUM1'!$H$3:$L$47,2,FALSE),0)</f>
        <v>0</v>
      </c>
      <c r="F88" s="110">
        <f>_xlfn.IFERROR(VLOOKUP(B88,'[3]NUM1'!$H$3:$L$47,3,FALSE),0)</f>
        <v>0</v>
      </c>
      <c r="G88" s="110">
        <f>_xlfn.IFERROR(VLOOKUP(B88,'[3]NUM1'!$H$3:$L$47,4,FALSE),0)</f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52">
        <f>SUM(E88:P88)</f>
        <v>0</v>
      </c>
      <c r="R88" s="110">
        <f>_xlfn.IFERROR(VLOOKUP(B88,'[3]DEN1'!$H$3:$L$72,2,FALSE),0)</f>
        <v>0</v>
      </c>
      <c r="S88" s="110">
        <f>_xlfn.IFERROR(VLOOKUP(B88,'[3]DEN1'!$H$3:$L$72,3,FALSE),0)</f>
        <v>0</v>
      </c>
      <c r="T88" s="110">
        <f>_xlfn.IFERROR(VLOOKUP(B88,'[3]DEN1'!$H$3:$L$72,4,FALSE),0)</f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52">
        <f t="shared" si="1"/>
        <v>0</v>
      </c>
    </row>
    <row r="89" spans="1:30" ht="15.75" thickBot="1">
      <c r="A89" s="54" t="s">
        <v>85</v>
      </c>
      <c r="B89" s="54" t="s">
        <v>83</v>
      </c>
      <c r="C89" s="1"/>
      <c r="D89" s="1"/>
      <c r="E89" s="110">
        <f>_xlfn.IFERROR(VLOOKUP(B89,'[3]NUM1'!$H$3:$L$47,2,FALSE),0)</f>
        <v>0</v>
      </c>
      <c r="F89" s="110">
        <f>_xlfn.IFERROR(VLOOKUP(B89,'[3]NUM1'!$H$3:$L$47,3,FALSE),0)</f>
        <v>0</v>
      </c>
      <c r="G89" s="110">
        <f>_xlfn.IFERROR(VLOOKUP(B89,'[3]NUM1'!$H$3:$L$47,4,FALSE),0)</f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52">
        <f>SUM(E89:P89)</f>
        <v>0</v>
      </c>
      <c r="R89" s="110">
        <f>_xlfn.IFERROR(VLOOKUP(B89,'[3]DEN1'!$H$3:$L$72,2,FALSE),0)</f>
        <v>0</v>
      </c>
      <c r="S89" s="110">
        <f>_xlfn.IFERROR(VLOOKUP(B89,'[3]DEN1'!$H$3:$L$72,3,FALSE),0)</f>
        <v>0</v>
      </c>
      <c r="T89" s="110">
        <f>_xlfn.IFERROR(VLOOKUP(B89,'[3]DEN1'!$H$3:$L$72,4,FALSE),0)</f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52">
        <f aca="true" t="shared" si="26" ref="AD89:AD154">SUM(R89:AC89)</f>
        <v>0</v>
      </c>
    </row>
    <row r="90" spans="1:30" ht="15.75" thickBot="1">
      <c r="A90" s="54" t="s">
        <v>85</v>
      </c>
      <c r="B90" s="54" t="s">
        <v>84</v>
      </c>
      <c r="C90" s="1"/>
      <c r="D90" s="1"/>
      <c r="E90" s="110">
        <f>_xlfn.IFERROR(VLOOKUP(B90,'[3]NUM1'!$H$3:$L$47,2,FALSE),0)</f>
        <v>0</v>
      </c>
      <c r="F90" s="110">
        <f>_xlfn.IFERROR(VLOOKUP(B90,'[3]NUM1'!$H$3:$L$47,3,FALSE),0)</f>
        <v>0</v>
      </c>
      <c r="G90" s="110">
        <f>_xlfn.IFERROR(VLOOKUP(B90,'[3]NUM1'!$H$3:$L$47,4,FALSE),0)</f>
        <v>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52">
        <f>SUM(E90:P90)</f>
        <v>0</v>
      </c>
      <c r="R90" s="110">
        <f>_xlfn.IFERROR(VLOOKUP(B90,'[3]DEN1'!$H$3:$L$72,2,FALSE),0)</f>
        <v>0</v>
      </c>
      <c r="S90" s="110">
        <f>_xlfn.IFERROR(VLOOKUP(B90,'[3]DEN1'!$H$3:$L$72,3,FALSE),0)</f>
        <v>0</v>
      </c>
      <c r="T90" s="110">
        <f>_xlfn.IFERROR(VLOOKUP(B90,'[3]DEN1'!$H$3:$L$72,4,FALSE),0)</f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52">
        <f t="shared" si="26"/>
        <v>0</v>
      </c>
    </row>
    <row r="91" spans="1:30" ht="15.75" thickBot="1">
      <c r="A91" s="173" t="s">
        <v>175</v>
      </c>
      <c r="B91" s="174"/>
      <c r="C91" s="42" t="e">
        <f>+D91/'Metas Muni'!G13</f>
        <v>#VALUE!</v>
      </c>
      <c r="D91" s="61" t="str">
        <f>IF(AD91=0,"N/A",Q91/AD91)</f>
        <v>N/A</v>
      </c>
      <c r="E91" s="44">
        <f>SUM(E86:E90)</f>
        <v>0</v>
      </c>
      <c r="F91" s="44">
        <f>SUM(F86:F90)</f>
        <v>0</v>
      </c>
      <c r="G91" s="44">
        <f>SUM(G86:G90)</f>
        <v>0</v>
      </c>
      <c r="H91" s="44">
        <f>SUM(H86:H90)</f>
        <v>0</v>
      </c>
      <c r="I91" s="44">
        <f aca="true" t="shared" si="27" ref="I91:N91">SUM(I86:I90)</f>
        <v>0</v>
      </c>
      <c r="J91" s="44">
        <f t="shared" si="27"/>
        <v>0</v>
      </c>
      <c r="K91" s="44">
        <f t="shared" si="27"/>
        <v>0</v>
      </c>
      <c r="L91" s="44">
        <f t="shared" si="27"/>
        <v>0</v>
      </c>
      <c r="M91" s="44">
        <f t="shared" si="27"/>
        <v>0</v>
      </c>
      <c r="N91" s="44">
        <f t="shared" si="27"/>
        <v>0</v>
      </c>
      <c r="O91" s="44">
        <f aca="true" t="shared" si="28" ref="O91:U91">SUM(O86:O90)</f>
        <v>0</v>
      </c>
      <c r="P91" s="44">
        <f>SUM(P86:P90)</f>
        <v>0</v>
      </c>
      <c r="Q91" s="45">
        <f t="shared" si="28"/>
        <v>0</v>
      </c>
      <c r="R91" s="44">
        <f t="shared" si="28"/>
        <v>0</v>
      </c>
      <c r="S91" s="44">
        <f t="shared" si="28"/>
        <v>0</v>
      </c>
      <c r="T91" s="44">
        <f t="shared" si="28"/>
        <v>0</v>
      </c>
      <c r="U91" s="44">
        <f t="shared" si="28"/>
        <v>0</v>
      </c>
      <c r="V91" s="44">
        <f aca="true" t="shared" si="29" ref="V91:AA91">SUM(V86:V90)</f>
        <v>0</v>
      </c>
      <c r="W91" s="44">
        <f t="shared" si="29"/>
        <v>0</v>
      </c>
      <c r="X91" s="44">
        <f t="shared" si="29"/>
        <v>0</v>
      </c>
      <c r="Y91" s="44">
        <f t="shared" si="29"/>
        <v>0</v>
      </c>
      <c r="Z91" s="44">
        <f t="shared" si="29"/>
        <v>0</v>
      </c>
      <c r="AA91" s="44">
        <f t="shared" si="29"/>
        <v>0</v>
      </c>
      <c r="AB91" s="44">
        <f>SUM(AB86:AB90)</f>
        <v>0</v>
      </c>
      <c r="AC91" s="44">
        <f>SUM(AC86:AC90)</f>
        <v>0</v>
      </c>
      <c r="AD91" s="44">
        <f t="shared" si="26"/>
        <v>0</v>
      </c>
    </row>
    <row r="92" spans="1:30" ht="15.75" thickBot="1">
      <c r="A92" s="54" t="s">
        <v>96</v>
      </c>
      <c r="B92" s="54" t="s">
        <v>86</v>
      </c>
      <c r="C92" s="1"/>
      <c r="D92" s="1"/>
      <c r="E92" s="110">
        <f>_xlfn.IFERROR(VLOOKUP(B92,'[3]NUM1'!$H$3:$L$47,2,FALSE),0)</f>
        <v>0</v>
      </c>
      <c r="F92" s="110">
        <f>_xlfn.IFERROR(VLOOKUP(B92,'[3]NUM1'!$H$3:$L$47,3,FALSE),0)</f>
        <v>0</v>
      </c>
      <c r="G92" s="110">
        <f>_xlfn.IFERROR(VLOOKUP(B92,'[3]NUM1'!$H$3:$L$47,4,FALSE),0)</f>
        <v>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52">
        <f aca="true" t="shared" si="30" ref="Q92:Q101">SUM(E92:P92)</f>
        <v>0</v>
      </c>
      <c r="R92" s="110">
        <f>_xlfn.IFERROR(VLOOKUP(B92,'[3]DEN1'!$H$3:$L$72,2,FALSE),0)</f>
        <v>0</v>
      </c>
      <c r="S92" s="110">
        <f>_xlfn.IFERROR(VLOOKUP(B92,'[3]DEN1'!$H$3:$L$72,3,FALSE),0)</f>
        <v>0</v>
      </c>
      <c r="T92" s="110">
        <f>_xlfn.IFERROR(VLOOKUP(B92,'[3]DEN1'!$H$3:$L$72,4,FALSE),0)</f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52">
        <f t="shared" si="26"/>
        <v>0</v>
      </c>
    </row>
    <row r="93" spans="1:30" ht="15.75" thickBot="1">
      <c r="A93" s="54" t="s">
        <v>96</v>
      </c>
      <c r="B93" s="54" t="s">
        <v>87</v>
      </c>
      <c r="C93" s="1"/>
      <c r="D93" s="1"/>
      <c r="E93" s="110">
        <f>_xlfn.IFERROR(VLOOKUP(B93,'[3]NUM1'!$H$3:$L$47,2,FALSE),0)</f>
        <v>0</v>
      </c>
      <c r="F93" s="110">
        <f>_xlfn.IFERROR(VLOOKUP(B93,'[3]NUM1'!$H$3:$L$47,3,FALSE),0)</f>
        <v>0</v>
      </c>
      <c r="G93" s="110">
        <f>_xlfn.IFERROR(VLOOKUP(B93,'[3]NUM1'!$H$3:$L$47,4,FALSE),0)</f>
        <v>0</v>
      </c>
      <c r="H93" s="110"/>
      <c r="I93" s="110"/>
      <c r="J93" s="110"/>
      <c r="K93" s="110"/>
      <c r="L93" s="110"/>
      <c r="M93" s="110"/>
      <c r="N93" s="110"/>
      <c r="O93" s="110"/>
      <c r="P93" s="110"/>
      <c r="Q93" s="52">
        <f t="shared" si="30"/>
        <v>0</v>
      </c>
      <c r="R93" s="110">
        <f>_xlfn.IFERROR(VLOOKUP(B93,'[3]DEN1'!$H$3:$L$72,2,FALSE),0)</f>
        <v>0</v>
      </c>
      <c r="S93" s="110">
        <f>_xlfn.IFERROR(VLOOKUP(B93,'[3]DEN1'!$H$3:$L$72,3,FALSE),0)</f>
        <v>0</v>
      </c>
      <c r="T93" s="110">
        <f>_xlfn.IFERROR(VLOOKUP(B93,'[3]DEN1'!$H$3:$L$72,4,FALSE),0)</f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52">
        <f t="shared" si="26"/>
        <v>0</v>
      </c>
    </row>
    <row r="94" spans="1:30" ht="15.75" thickBot="1">
      <c r="A94" s="54" t="s">
        <v>96</v>
      </c>
      <c r="B94" s="54" t="s">
        <v>88</v>
      </c>
      <c r="C94" s="1"/>
      <c r="D94" s="1"/>
      <c r="E94" s="110">
        <f>_xlfn.IFERROR(VLOOKUP(B94,'[3]NUM1'!$H$3:$L$47,2,FALSE),0)</f>
        <v>0</v>
      </c>
      <c r="F94" s="110">
        <f>_xlfn.IFERROR(VLOOKUP(B94,'[3]NUM1'!$H$3:$L$47,3,FALSE),0)</f>
        <v>0</v>
      </c>
      <c r="G94" s="110">
        <f>_xlfn.IFERROR(VLOOKUP(B94,'[3]NUM1'!$H$3:$L$47,4,FALSE),0)</f>
        <v>0</v>
      </c>
      <c r="H94" s="110"/>
      <c r="I94" s="110"/>
      <c r="J94" s="110"/>
      <c r="K94" s="110"/>
      <c r="L94" s="110"/>
      <c r="M94" s="110"/>
      <c r="N94" s="110"/>
      <c r="O94" s="110"/>
      <c r="P94" s="110"/>
      <c r="Q94" s="52">
        <f t="shared" si="30"/>
        <v>0</v>
      </c>
      <c r="R94" s="110">
        <f>_xlfn.IFERROR(VLOOKUP(B94,'[3]DEN1'!$H$3:$L$72,2,FALSE),0)</f>
        <v>0</v>
      </c>
      <c r="S94" s="110">
        <f>_xlfn.IFERROR(VLOOKUP(B94,'[3]DEN1'!$H$3:$L$72,3,FALSE),0)</f>
        <v>0</v>
      </c>
      <c r="T94" s="110">
        <f>_xlfn.IFERROR(VLOOKUP(B94,'[3]DEN1'!$H$3:$L$72,4,FALSE),0)</f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52">
        <f t="shared" si="26"/>
        <v>0</v>
      </c>
    </row>
    <row r="95" spans="1:30" ht="15.75" thickBot="1">
      <c r="A95" s="54" t="s">
        <v>96</v>
      </c>
      <c r="B95" s="54" t="s">
        <v>89</v>
      </c>
      <c r="C95" s="1"/>
      <c r="D95" s="1"/>
      <c r="E95" s="110">
        <f>_xlfn.IFERROR(VLOOKUP(B95,'[3]NUM1'!$H$3:$L$47,2,FALSE),0)</f>
        <v>0</v>
      </c>
      <c r="F95" s="110">
        <f>_xlfn.IFERROR(VLOOKUP(B95,'[3]NUM1'!$H$3:$L$47,3,FALSE),0)</f>
        <v>0</v>
      </c>
      <c r="G95" s="110">
        <f>_xlfn.IFERROR(VLOOKUP(B95,'[3]NUM1'!$H$3:$L$47,4,FALSE),0)</f>
        <v>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52">
        <f t="shared" si="30"/>
        <v>0</v>
      </c>
      <c r="R95" s="110">
        <f>_xlfn.IFERROR(VLOOKUP(B95,'[3]DEN1'!$H$3:$L$72,2,FALSE),0)</f>
        <v>0</v>
      </c>
      <c r="S95" s="110">
        <f>_xlfn.IFERROR(VLOOKUP(B95,'[3]DEN1'!$H$3:$L$72,3,FALSE),0)</f>
        <v>0</v>
      </c>
      <c r="T95" s="110">
        <f>_xlfn.IFERROR(VLOOKUP(B95,'[3]DEN1'!$H$3:$L$72,4,FALSE),0)</f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52">
        <f t="shared" si="26"/>
        <v>0</v>
      </c>
    </row>
    <row r="96" spans="1:30" ht="15.75" thickBot="1">
      <c r="A96" s="54" t="s">
        <v>96</v>
      </c>
      <c r="B96" s="54" t="s">
        <v>90</v>
      </c>
      <c r="C96" s="1"/>
      <c r="D96" s="1"/>
      <c r="E96" s="110">
        <f>_xlfn.IFERROR(VLOOKUP(B96,'[3]NUM1'!$H$3:$L$47,2,FALSE),0)</f>
        <v>0</v>
      </c>
      <c r="F96" s="110">
        <f>_xlfn.IFERROR(VLOOKUP(B96,'[3]NUM1'!$H$3:$L$47,3,FALSE),0)</f>
        <v>0</v>
      </c>
      <c r="G96" s="110">
        <f>_xlfn.IFERROR(VLOOKUP(B96,'[3]NUM1'!$H$3:$L$47,4,FALSE),0)</f>
        <v>0</v>
      </c>
      <c r="H96" s="110"/>
      <c r="I96" s="110"/>
      <c r="J96" s="110"/>
      <c r="K96" s="110"/>
      <c r="L96" s="110"/>
      <c r="M96" s="110"/>
      <c r="N96" s="110"/>
      <c r="O96" s="110"/>
      <c r="P96" s="110"/>
      <c r="Q96" s="52">
        <f t="shared" si="30"/>
        <v>0</v>
      </c>
      <c r="R96" s="110">
        <f>_xlfn.IFERROR(VLOOKUP(B96,'[3]DEN1'!$H$3:$L$72,2,FALSE),0)</f>
        <v>0</v>
      </c>
      <c r="S96" s="110">
        <f>_xlfn.IFERROR(VLOOKUP(B96,'[3]DEN1'!$H$3:$L$72,3,FALSE),0)</f>
        <v>0</v>
      </c>
      <c r="T96" s="110">
        <f>_xlfn.IFERROR(VLOOKUP(B96,'[3]DEN1'!$H$3:$L$72,4,FALSE),0)</f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52">
        <f t="shared" si="26"/>
        <v>0</v>
      </c>
    </row>
    <row r="97" spans="1:30" ht="15.75" thickBot="1">
      <c r="A97" s="54" t="s">
        <v>96</v>
      </c>
      <c r="B97" s="54" t="s">
        <v>91</v>
      </c>
      <c r="C97" s="1"/>
      <c r="D97" s="1"/>
      <c r="E97" s="110">
        <f>_xlfn.IFERROR(VLOOKUP(B97,'[3]NUM1'!$H$3:$L$47,2,FALSE),0)</f>
        <v>0</v>
      </c>
      <c r="F97" s="110">
        <f>_xlfn.IFERROR(VLOOKUP(B97,'[3]NUM1'!$H$3:$L$47,3,FALSE),0)</f>
        <v>0</v>
      </c>
      <c r="G97" s="110">
        <f>_xlfn.IFERROR(VLOOKUP(B97,'[3]NUM1'!$H$3:$L$47,4,FALSE),0)</f>
        <v>0</v>
      </c>
      <c r="H97" s="110"/>
      <c r="I97" s="110"/>
      <c r="J97" s="110"/>
      <c r="K97" s="110"/>
      <c r="L97" s="110"/>
      <c r="M97" s="110"/>
      <c r="N97" s="110"/>
      <c r="O97" s="110"/>
      <c r="P97" s="110"/>
      <c r="Q97" s="52">
        <f t="shared" si="30"/>
        <v>0</v>
      </c>
      <c r="R97" s="110">
        <f>_xlfn.IFERROR(VLOOKUP(B97,'[3]DEN1'!$H$3:$L$72,2,FALSE),0)</f>
        <v>0</v>
      </c>
      <c r="S97" s="110">
        <f>_xlfn.IFERROR(VLOOKUP(B97,'[3]DEN1'!$H$3:$L$72,3,FALSE),0)</f>
        <v>0</v>
      </c>
      <c r="T97" s="110">
        <f>_xlfn.IFERROR(VLOOKUP(B97,'[3]DEN1'!$H$3:$L$72,4,FALSE),0)</f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52">
        <f t="shared" si="26"/>
        <v>0</v>
      </c>
    </row>
    <row r="98" spans="1:30" ht="15.75" thickBot="1">
      <c r="A98" s="54" t="s">
        <v>96</v>
      </c>
      <c r="B98" s="54" t="s">
        <v>92</v>
      </c>
      <c r="C98" s="1"/>
      <c r="D98" s="1"/>
      <c r="E98" s="110">
        <f>_xlfn.IFERROR(VLOOKUP(B98,'[3]NUM1'!$H$3:$L$47,2,FALSE),0)</f>
        <v>0</v>
      </c>
      <c r="F98" s="110">
        <f>_xlfn.IFERROR(VLOOKUP(B98,'[3]NUM1'!$H$3:$L$47,3,FALSE),0)</f>
        <v>0</v>
      </c>
      <c r="G98" s="110">
        <f>_xlfn.IFERROR(VLOOKUP(B98,'[3]NUM1'!$H$3:$L$47,4,FALSE),0)</f>
        <v>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52">
        <f t="shared" si="30"/>
        <v>0</v>
      </c>
      <c r="R98" s="110">
        <f>_xlfn.IFERROR(VLOOKUP(B98,'[3]DEN1'!$H$3:$L$72,2,FALSE),0)</f>
        <v>0</v>
      </c>
      <c r="S98" s="110">
        <f>_xlfn.IFERROR(VLOOKUP(B98,'[3]DEN1'!$H$3:$L$72,3,FALSE),0)</f>
        <v>2</v>
      </c>
      <c r="T98" s="110">
        <f>_xlfn.IFERROR(VLOOKUP(B98,'[3]DEN1'!$H$3:$L$72,4,FALSE),0)</f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52">
        <f t="shared" si="26"/>
        <v>2</v>
      </c>
    </row>
    <row r="99" spans="1:30" ht="15.75" thickBot="1">
      <c r="A99" s="54" t="s">
        <v>96</v>
      </c>
      <c r="B99" s="54" t="s">
        <v>93</v>
      </c>
      <c r="C99" s="1"/>
      <c r="D99" s="1"/>
      <c r="E99" s="110">
        <f>_xlfn.IFERROR(VLOOKUP(B99,'[3]NUM1'!$H$3:$L$47,2,FALSE),0)</f>
        <v>0</v>
      </c>
      <c r="F99" s="110">
        <f>_xlfn.IFERROR(VLOOKUP(B99,'[3]NUM1'!$H$3:$L$47,3,FALSE),0)</f>
        <v>0</v>
      </c>
      <c r="G99" s="110">
        <f>_xlfn.IFERROR(VLOOKUP(B99,'[3]NUM1'!$H$3:$L$47,4,FALSE),0)</f>
        <v>0</v>
      </c>
      <c r="H99" s="110"/>
      <c r="I99" s="110"/>
      <c r="J99" s="110"/>
      <c r="K99" s="110"/>
      <c r="L99" s="110"/>
      <c r="M99" s="110"/>
      <c r="N99" s="110"/>
      <c r="O99" s="110"/>
      <c r="P99" s="110"/>
      <c r="Q99" s="52">
        <f t="shared" si="30"/>
        <v>0</v>
      </c>
      <c r="R99" s="110">
        <f>_xlfn.IFERROR(VLOOKUP(B99,'[3]DEN1'!$H$3:$L$72,2,FALSE),0)</f>
        <v>0</v>
      </c>
      <c r="S99" s="110">
        <f>_xlfn.IFERROR(VLOOKUP(B99,'[3]DEN1'!$H$3:$L$72,3,FALSE),0)</f>
        <v>1</v>
      </c>
      <c r="T99" s="110">
        <f>_xlfn.IFERROR(VLOOKUP(B99,'[3]DEN1'!$H$3:$L$72,4,FALSE),0)</f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52">
        <f t="shared" si="26"/>
        <v>1</v>
      </c>
    </row>
    <row r="100" spans="1:30" ht="15.75" thickBot="1">
      <c r="A100" s="54" t="s">
        <v>96</v>
      </c>
      <c r="B100" s="54" t="s">
        <v>94</v>
      </c>
      <c r="C100" s="1"/>
      <c r="D100" s="1"/>
      <c r="E100" s="110">
        <f>_xlfn.IFERROR(VLOOKUP(B100,'[3]NUM1'!$H$3:$L$47,2,FALSE),0)</f>
        <v>0</v>
      </c>
      <c r="F100" s="110">
        <f>_xlfn.IFERROR(VLOOKUP(B100,'[3]NUM1'!$H$3:$L$47,3,FALSE),0)</f>
        <v>0</v>
      </c>
      <c r="G100" s="110">
        <f>_xlfn.IFERROR(VLOOKUP(B100,'[3]NUM1'!$H$3:$L$47,4,FALSE),0)</f>
        <v>0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52">
        <f t="shared" si="30"/>
        <v>0</v>
      </c>
      <c r="R100" s="110">
        <f>_xlfn.IFERROR(VLOOKUP(B100,'[3]DEN1'!$H$3:$L$72,2,FALSE),0)</f>
        <v>0</v>
      </c>
      <c r="S100" s="110">
        <f>_xlfn.IFERROR(VLOOKUP(B100,'[3]DEN1'!$H$3:$L$72,3,FALSE),0)</f>
        <v>0</v>
      </c>
      <c r="T100" s="110">
        <f>_xlfn.IFERROR(VLOOKUP(B100,'[3]DEN1'!$H$3:$L$72,4,FALSE),0)</f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52">
        <f t="shared" si="26"/>
        <v>0</v>
      </c>
    </row>
    <row r="101" spans="1:30" ht="15.75" thickBot="1">
      <c r="A101" s="54" t="s">
        <v>96</v>
      </c>
      <c r="B101" s="54" t="s">
        <v>95</v>
      </c>
      <c r="C101" s="1"/>
      <c r="D101" s="1"/>
      <c r="E101" s="110">
        <f>_xlfn.IFERROR(VLOOKUP(B101,'[3]NUM1'!$H$3:$L$47,2,FALSE),0)</f>
        <v>0</v>
      </c>
      <c r="F101" s="110">
        <f>_xlfn.IFERROR(VLOOKUP(B101,'[3]NUM1'!$H$3:$L$47,3,FALSE),0)</f>
        <v>0</v>
      </c>
      <c r="G101" s="110">
        <f>_xlfn.IFERROR(VLOOKUP(B101,'[3]NUM1'!$H$3:$L$47,4,FALSE),0)</f>
        <v>0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52">
        <f t="shared" si="30"/>
        <v>0</v>
      </c>
      <c r="R101" s="110">
        <f>_xlfn.IFERROR(VLOOKUP(B101,'[3]DEN1'!$H$3:$L$72,2,FALSE),0)</f>
        <v>0</v>
      </c>
      <c r="S101" s="110">
        <f>_xlfn.IFERROR(VLOOKUP(B101,'[3]DEN1'!$H$3:$L$72,3,FALSE),0)</f>
        <v>0</v>
      </c>
      <c r="T101" s="110">
        <f>_xlfn.IFERROR(VLOOKUP(B101,'[3]DEN1'!$H$3:$L$72,4,FALSE),0)</f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52">
        <f t="shared" si="26"/>
        <v>0</v>
      </c>
    </row>
    <row r="102" spans="1:30" ht="15.75" thickBot="1">
      <c r="A102" s="173" t="s">
        <v>176</v>
      </c>
      <c r="B102" s="174"/>
      <c r="C102" s="42">
        <f>+D102/'Metas Muni'!G14</f>
        <v>0</v>
      </c>
      <c r="D102" s="61">
        <f>IF(AD102=0,"N/A",Q102/AD102)</f>
        <v>0</v>
      </c>
      <c r="E102" s="44">
        <f>SUM(E92:E101)</f>
        <v>0</v>
      </c>
      <c r="F102" s="44">
        <f>SUM(F92:F101)</f>
        <v>0</v>
      </c>
      <c r="G102" s="44">
        <f>SUM(G92:G101)</f>
        <v>0</v>
      </c>
      <c r="H102" s="44">
        <f>SUM(H92:H101)</f>
        <v>0</v>
      </c>
      <c r="I102" s="44">
        <f aca="true" t="shared" si="31" ref="I102:N102">SUM(I92:I101)</f>
        <v>0</v>
      </c>
      <c r="J102" s="44">
        <f t="shared" si="31"/>
        <v>0</v>
      </c>
      <c r="K102" s="44">
        <f t="shared" si="31"/>
        <v>0</v>
      </c>
      <c r="L102" s="44">
        <f t="shared" si="31"/>
        <v>0</v>
      </c>
      <c r="M102" s="44">
        <f t="shared" si="31"/>
        <v>0</v>
      </c>
      <c r="N102" s="44">
        <f t="shared" si="31"/>
        <v>0</v>
      </c>
      <c r="O102" s="44">
        <f aca="true" t="shared" si="32" ref="O102:U102">SUM(O92:O101)</f>
        <v>0</v>
      </c>
      <c r="P102" s="44">
        <f>SUM(P92:P101)</f>
        <v>0</v>
      </c>
      <c r="Q102" s="45">
        <f t="shared" si="32"/>
        <v>0</v>
      </c>
      <c r="R102" s="44">
        <f t="shared" si="32"/>
        <v>0</v>
      </c>
      <c r="S102" s="44">
        <f t="shared" si="32"/>
        <v>3</v>
      </c>
      <c r="T102" s="44">
        <f t="shared" si="32"/>
        <v>0</v>
      </c>
      <c r="U102" s="44">
        <f t="shared" si="32"/>
        <v>0</v>
      </c>
      <c r="V102" s="44">
        <f aca="true" t="shared" si="33" ref="V102:AA102">SUM(V92:V101)</f>
        <v>0</v>
      </c>
      <c r="W102" s="44">
        <f t="shared" si="33"/>
        <v>0</v>
      </c>
      <c r="X102" s="44">
        <f t="shared" si="33"/>
        <v>0</v>
      </c>
      <c r="Y102" s="44">
        <f t="shared" si="33"/>
        <v>0</v>
      </c>
      <c r="Z102" s="44">
        <f t="shared" si="33"/>
        <v>0</v>
      </c>
      <c r="AA102" s="44">
        <f t="shared" si="33"/>
        <v>0</v>
      </c>
      <c r="AB102" s="44">
        <f>SUM(AB92:AB101)</f>
        <v>0</v>
      </c>
      <c r="AC102" s="44">
        <f>SUM(AC92:AC101)</f>
        <v>0</v>
      </c>
      <c r="AD102" s="44">
        <f t="shared" si="26"/>
        <v>3</v>
      </c>
    </row>
    <row r="103" spans="1:30" ht="15.75" thickBot="1">
      <c r="A103" s="54" t="s">
        <v>113</v>
      </c>
      <c r="B103" s="54" t="s">
        <v>97</v>
      </c>
      <c r="C103" s="1"/>
      <c r="D103" s="1"/>
      <c r="E103" s="110">
        <f>_xlfn.IFERROR(VLOOKUP(B103,'[3]NUM1'!$H$3:$L$47,2,FALSE),0)</f>
        <v>0</v>
      </c>
      <c r="F103" s="110">
        <f>_xlfn.IFERROR(VLOOKUP(B103,'[3]NUM1'!$H$3:$L$47,3,FALSE),0)</f>
        <v>1</v>
      </c>
      <c r="G103" s="110">
        <f>_xlfn.IFERROR(VLOOKUP(B103,'[3]NUM1'!$H$3:$L$47,4,FALSE),0)</f>
        <v>0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52">
        <f aca="true" t="shared" si="34" ref="Q103:Q120">SUM(E103:P103)</f>
        <v>1</v>
      </c>
      <c r="R103" s="110">
        <f>_xlfn.IFERROR(VLOOKUP(B103,'[3]DEN1'!$H$3:$L$72,2,FALSE),0)</f>
        <v>1</v>
      </c>
      <c r="S103" s="110">
        <f>_xlfn.IFERROR(VLOOKUP(B103,'[3]DEN1'!$H$3:$L$72,3,FALSE),0)</f>
        <v>0</v>
      </c>
      <c r="T103" s="110">
        <f>_xlfn.IFERROR(VLOOKUP(B103,'[3]DEN1'!$H$3:$L$72,4,FALSE),0)</f>
        <v>2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52">
        <f t="shared" si="26"/>
        <v>3</v>
      </c>
    </row>
    <row r="104" spans="1:30" ht="15.75" thickBot="1">
      <c r="A104" s="54" t="s">
        <v>113</v>
      </c>
      <c r="B104" s="54" t="s">
        <v>98</v>
      </c>
      <c r="C104" s="1"/>
      <c r="D104" s="1"/>
      <c r="E104" s="110">
        <f>_xlfn.IFERROR(VLOOKUP(B104,'[3]NUM1'!$H$3:$L$47,2,FALSE),0)</f>
        <v>1</v>
      </c>
      <c r="F104" s="110">
        <f>_xlfn.IFERROR(VLOOKUP(B104,'[3]NUM1'!$H$3:$L$47,3,FALSE),0)</f>
        <v>0</v>
      </c>
      <c r="G104" s="110">
        <f>_xlfn.IFERROR(VLOOKUP(B104,'[3]NUM1'!$H$3:$L$47,4,FALSE),0)</f>
        <v>0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52">
        <f t="shared" si="34"/>
        <v>1</v>
      </c>
      <c r="R104" s="110">
        <f>_xlfn.IFERROR(VLOOKUP(B104,'[3]DEN1'!$H$3:$L$72,2,FALSE),0)</f>
        <v>1</v>
      </c>
      <c r="S104" s="110">
        <f>_xlfn.IFERROR(VLOOKUP(B104,'[3]DEN1'!$H$3:$L$72,3,FALSE),0)</f>
        <v>0</v>
      </c>
      <c r="T104" s="110">
        <f>_xlfn.IFERROR(VLOOKUP(B104,'[3]DEN1'!$H$3:$L$72,4,FALSE),0)</f>
        <v>2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52">
        <f t="shared" si="26"/>
        <v>3</v>
      </c>
    </row>
    <row r="105" spans="1:30" ht="15.75" thickBot="1">
      <c r="A105" s="54" t="s">
        <v>113</v>
      </c>
      <c r="B105" s="54" t="s">
        <v>99</v>
      </c>
      <c r="C105" s="1"/>
      <c r="D105" s="1"/>
      <c r="E105" s="110">
        <f>_xlfn.IFERROR(VLOOKUP(B105,'[3]NUM1'!$H$3:$L$47,2,FALSE),0)</f>
        <v>3</v>
      </c>
      <c r="F105" s="110">
        <f>_xlfn.IFERROR(VLOOKUP(B105,'[3]NUM1'!$H$3:$L$47,3,FALSE),0)</f>
        <v>1</v>
      </c>
      <c r="G105" s="110">
        <f>_xlfn.IFERROR(VLOOKUP(B105,'[3]NUM1'!$H$3:$L$47,4,FALSE),0)</f>
        <v>0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52">
        <f t="shared" si="34"/>
        <v>4</v>
      </c>
      <c r="R105" s="110">
        <f>_xlfn.IFERROR(VLOOKUP(B105,'[3]DEN1'!$H$3:$L$72,2,FALSE),0)</f>
        <v>4</v>
      </c>
      <c r="S105" s="110">
        <f>_xlfn.IFERROR(VLOOKUP(B105,'[3]DEN1'!$H$3:$L$72,3,FALSE),0)</f>
        <v>5</v>
      </c>
      <c r="T105" s="110">
        <f>_xlfn.IFERROR(VLOOKUP(B105,'[3]DEN1'!$H$3:$L$72,4,FALSE),0)</f>
        <v>5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52">
        <f t="shared" si="26"/>
        <v>14</v>
      </c>
    </row>
    <row r="106" spans="1:30" ht="15.75" thickBot="1">
      <c r="A106" s="54" t="s">
        <v>113</v>
      </c>
      <c r="B106" s="54" t="s">
        <v>100</v>
      </c>
      <c r="C106" s="1"/>
      <c r="D106" s="1"/>
      <c r="E106" s="110">
        <f>_xlfn.IFERROR(VLOOKUP(B106,'[3]NUM1'!$H$3:$L$47,2,FALSE),0)</f>
        <v>0</v>
      </c>
      <c r="F106" s="110">
        <f>_xlfn.IFERROR(VLOOKUP(B106,'[3]NUM1'!$H$3:$L$47,3,FALSE),0)</f>
        <v>0</v>
      </c>
      <c r="G106" s="110">
        <f>_xlfn.IFERROR(VLOOKUP(B106,'[3]NUM1'!$H$3:$L$47,4,FALSE),0)</f>
        <v>0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52">
        <f t="shared" si="34"/>
        <v>0</v>
      </c>
      <c r="R106" s="110">
        <f>_xlfn.IFERROR(VLOOKUP(B106,'[3]DEN1'!$H$3:$L$72,2,FALSE),0)</f>
        <v>0</v>
      </c>
      <c r="S106" s="110">
        <f>_xlfn.IFERROR(VLOOKUP(B106,'[3]DEN1'!$H$3:$L$72,3,FALSE),0)</f>
        <v>0</v>
      </c>
      <c r="T106" s="110">
        <f>_xlfn.IFERROR(VLOOKUP(B106,'[3]DEN1'!$H$3:$L$72,4,FALSE),0)</f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52">
        <f t="shared" si="26"/>
        <v>0</v>
      </c>
    </row>
    <row r="107" spans="1:30" ht="15.75" thickBot="1">
      <c r="A107" s="54" t="s">
        <v>113</v>
      </c>
      <c r="B107" s="54" t="s">
        <v>101</v>
      </c>
      <c r="C107" s="1"/>
      <c r="D107" s="1"/>
      <c r="E107" s="110">
        <f>_xlfn.IFERROR(VLOOKUP(B107,'[3]NUM1'!$H$3:$L$47,2,FALSE),0)</f>
        <v>0</v>
      </c>
      <c r="F107" s="110">
        <f>_xlfn.IFERROR(VLOOKUP(B107,'[3]NUM1'!$H$3:$L$47,3,FALSE),0)</f>
        <v>0</v>
      </c>
      <c r="G107" s="110">
        <f>_xlfn.IFERROR(VLOOKUP(B107,'[3]NUM1'!$H$3:$L$47,4,FALSE),0)</f>
        <v>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52">
        <f t="shared" si="34"/>
        <v>0</v>
      </c>
      <c r="R107" s="110">
        <f>_xlfn.IFERROR(VLOOKUP(B107,'[3]DEN1'!$H$3:$L$72,2,FALSE),0)</f>
        <v>0</v>
      </c>
      <c r="S107" s="110">
        <f>_xlfn.IFERROR(VLOOKUP(B107,'[3]DEN1'!$H$3:$L$72,3,FALSE),0)</f>
        <v>0</v>
      </c>
      <c r="T107" s="110">
        <f>_xlfn.IFERROR(VLOOKUP(B107,'[3]DEN1'!$H$3:$L$72,4,FALSE),0)</f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52">
        <f t="shared" si="26"/>
        <v>0</v>
      </c>
    </row>
    <row r="108" spans="1:30" ht="15.75" thickBot="1">
      <c r="A108" s="54" t="s">
        <v>113</v>
      </c>
      <c r="B108" s="54" t="s">
        <v>102</v>
      </c>
      <c r="C108" s="1"/>
      <c r="D108" s="1"/>
      <c r="E108" s="110">
        <f>_xlfn.IFERROR(VLOOKUP(B108,'[3]NUM1'!$H$3:$L$47,2,FALSE),0)</f>
        <v>0</v>
      </c>
      <c r="F108" s="110">
        <f>_xlfn.IFERROR(VLOOKUP(B108,'[3]NUM1'!$H$3:$L$47,3,FALSE),0)</f>
        <v>0</v>
      </c>
      <c r="G108" s="110">
        <f>_xlfn.IFERROR(VLOOKUP(B108,'[3]NUM1'!$H$3:$L$47,4,FALSE),0)</f>
        <v>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52">
        <f t="shared" si="34"/>
        <v>0</v>
      </c>
      <c r="R108" s="110">
        <f>_xlfn.IFERROR(VLOOKUP(B108,'[3]DEN1'!$H$3:$L$72,2,FALSE),0)</f>
        <v>0</v>
      </c>
      <c r="S108" s="110">
        <f>_xlfn.IFERROR(VLOOKUP(B108,'[3]DEN1'!$H$3:$L$72,3,FALSE),0)</f>
        <v>0</v>
      </c>
      <c r="T108" s="110">
        <f>_xlfn.IFERROR(VLOOKUP(B108,'[3]DEN1'!$H$3:$L$72,4,FALSE),0)</f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52">
        <f t="shared" si="26"/>
        <v>0</v>
      </c>
    </row>
    <row r="109" spans="1:30" ht="15.75" thickBot="1">
      <c r="A109" s="54" t="s">
        <v>113</v>
      </c>
      <c r="B109" s="54" t="s">
        <v>103</v>
      </c>
      <c r="C109" s="1"/>
      <c r="D109" s="1"/>
      <c r="E109" s="110">
        <f>_xlfn.IFERROR(VLOOKUP(B109,'[3]NUM1'!$H$3:$L$47,2,FALSE),0)</f>
        <v>0</v>
      </c>
      <c r="F109" s="110">
        <f>_xlfn.IFERROR(VLOOKUP(B109,'[3]NUM1'!$H$3:$L$47,3,FALSE),0)</f>
        <v>0</v>
      </c>
      <c r="G109" s="110">
        <f>_xlfn.IFERROR(VLOOKUP(B109,'[3]NUM1'!$H$3:$L$47,4,FALSE),0)</f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52">
        <f t="shared" si="34"/>
        <v>0</v>
      </c>
      <c r="R109" s="110">
        <f>_xlfn.IFERROR(VLOOKUP(B109,'[3]DEN1'!$H$3:$L$72,2,FALSE),0)</f>
        <v>0</v>
      </c>
      <c r="S109" s="110">
        <f>_xlfn.IFERROR(VLOOKUP(B109,'[3]DEN1'!$H$3:$L$72,3,FALSE),0)</f>
        <v>0</v>
      </c>
      <c r="T109" s="110">
        <f>_xlfn.IFERROR(VLOOKUP(B109,'[3]DEN1'!$H$3:$L$72,4,FALSE),0)</f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52">
        <f t="shared" si="26"/>
        <v>0</v>
      </c>
    </row>
    <row r="110" spans="1:30" ht="15.75" thickBot="1">
      <c r="A110" s="54" t="s">
        <v>113</v>
      </c>
      <c r="B110" s="54" t="s">
        <v>104</v>
      </c>
      <c r="C110" s="1"/>
      <c r="D110" s="1"/>
      <c r="E110" s="110">
        <f>_xlfn.IFERROR(VLOOKUP(B110,'[3]NUM1'!$H$3:$L$47,2,FALSE),0)</f>
        <v>0</v>
      </c>
      <c r="F110" s="110">
        <f>_xlfn.IFERROR(VLOOKUP(B110,'[3]NUM1'!$H$3:$L$47,3,FALSE),0)</f>
        <v>0</v>
      </c>
      <c r="G110" s="110">
        <f>_xlfn.IFERROR(VLOOKUP(B110,'[3]NUM1'!$H$3:$L$47,4,FALSE),0)</f>
        <v>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52">
        <f t="shared" si="34"/>
        <v>0</v>
      </c>
      <c r="R110" s="110">
        <f>_xlfn.IFERROR(VLOOKUP(B110,'[3]DEN1'!$H$3:$L$72,2,FALSE),0)</f>
        <v>0</v>
      </c>
      <c r="S110" s="110">
        <f>_xlfn.IFERROR(VLOOKUP(B110,'[3]DEN1'!$H$3:$L$72,3,FALSE),0)</f>
        <v>0</v>
      </c>
      <c r="T110" s="110">
        <f>_xlfn.IFERROR(VLOOKUP(B110,'[3]DEN1'!$H$3:$L$72,4,FALSE),0)</f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52">
        <f t="shared" si="26"/>
        <v>0</v>
      </c>
    </row>
    <row r="111" spans="1:30" ht="15.75" thickBot="1">
      <c r="A111" s="54" t="s">
        <v>113</v>
      </c>
      <c r="B111" s="54" t="s">
        <v>105</v>
      </c>
      <c r="C111" s="1"/>
      <c r="D111" s="1"/>
      <c r="E111" s="110">
        <f>_xlfn.IFERROR(VLOOKUP(B111,'[3]NUM1'!$H$3:$L$47,2,FALSE),0)</f>
        <v>0</v>
      </c>
      <c r="F111" s="110">
        <f>_xlfn.IFERROR(VLOOKUP(B111,'[3]NUM1'!$H$3:$L$47,3,FALSE),0)</f>
        <v>0</v>
      </c>
      <c r="G111" s="110">
        <f>_xlfn.IFERROR(VLOOKUP(B111,'[3]NUM1'!$H$3:$L$47,4,FALSE),0)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52">
        <f t="shared" si="34"/>
        <v>0</v>
      </c>
      <c r="R111" s="110">
        <f>_xlfn.IFERROR(VLOOKUP(B111,'[3]DEN1'!$H$3:$L$72,2,FALSE),0)</f>
        <v>0</v>
      </c>
      <c r="S111" s="110">
        <f>_xlfn.IFERROR(VLOOKUP(B111,'[3]DEN1'!$H$3:$L$72,3,FALSE),0)</f>
        <v>0</v>
      </c>
      <c r="T111" s="110">
        <f>_xlfn.IFERROR(VLOOKUP(B111,'[3]DEN1'!$H$3:$L$72,4,FALSE),0)</f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52">
        <f t="shared" si="26"/>
        <v>0</v>
      </c>
    </row>
    <row r="112" spans="1:30" ht="15.75" thickBot="1">
      <c r="A112" s="54" t="s">
        <v>113</v>
      </c>
      <c r="B112" s="54" t="s">
        <v>106</v>
      </c>
      <c r="C112" s="1"/>
      <c r="D112" s="1"/>
      <c r="E112" s="110">
        <f>_xlfn.IFERROR(VLOOKUP(B112,'[3]NUM1'!$H$3:$L$47,2,FALSE),0)</f>
        <v>0</v>
      </c>
      <c r="F112" s="110">
        <f>_xlfn.IFERROR(VLOOKUP(B112,'[3]NUM1'!$H$3:$L$47,3,FALSE),0)</f>
        <v>0</v>
      </c>
      <c r="G112" s="110">
        <f>_xlfn.IFERROR(VLOOKUP(B112,'[3]NUM1'!$H$3:$L$47,4,FALSE),0)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52">
        <f t="shared" si="34"/>
        <v>0</v>
      </c>
      <c r="R112" s="110">
        <f>_xlfn.IFERROR(VLOOKUP(B112,'[3]DEN1'!$H$3:$L$72,2,FALSE),0)</f>
        <v>0</v>
      </c>
      <c r="S112" s="110">
        <f>_xlfn.IFERROR(VLOOKUP(B112,'[3]DEN1'!$H$3:$L$72,3,FALSE),0)</f>
        <v>0</v>
      </c>
      <c r="T112" s="110">
        <f>_xlfn.IFERROR(VLOOKUP(B112,'[3]DEN1'!$H$3:$L$72,4,FALSE),0)</f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52">
        <f t="shared" si="26"/>
        <v>0</v>
      </c>
    </row>
    <row r="113" spans="1:30" ht="15.75" thickBot="1">
      <c r="A113" s="54" t="s">
        <v>113</v>
      </c>
      <c r="B113" s="54" t="s">
        <v>107</v>
      </c>
      <c r="C113" s="1"/>
      <c r="D113" s="1"/>
      <c r="E113" s="110">
        <f>_xlfn.IFERROR(VLOOKUP(B113,'[3]NUM1'!$H$3:$L$47,2,FALSE),0)</f>
        <v>0</v>
      </c>
      <c r="F113" s="110">
        <f>_xlfn.IFERROR(VLOOKUP(B113,'[3]NUM1'!$H$3:$L$47,3,FALSE),0)</f>
        <v>0</v>
      </c>
      <c r="G113" s="110">
        <f>_xlfn.IFERROR(VLOOKUP(B113,'[3]NUM1'!$H$3:$L$47,4,FALSE),0)</f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52">
        <f t="shared" si="34"/>
        <v>0</v>
      </c>
      <c r="R113" s="110">
        <f>_xlfn.IFERROR(VLOOKUP(B113,'[3]DEN1'!$H$3:$L$72,2,FALSE),0)</f>
        <v>0</v>
      </c>
      <c r="S113" s="110">
        <f>_xlfn.IFERROR(VLOOKUP(B113,'[3]DEN1'!$H$3:$L$72,3,FALSE),0)</f>
        <v>0</v>
      </c>
      <c r="T113" s="110">
        <f>_xlfn.IFERROR(VLOOKUP(B113,'[3]DEN1'!$H$3:$L$72,4,FALSE),0)</f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52">
        <f t="shared" si="26"/>
        <v>0</v>
      </c>
    </row>
    <row r="114" spans="1:30" ht="15.75" thickBot="1">
      <c r="A114" s="54" t="s">
        <v>113</v>
      </c>
      <c r="B114" s="54" t="s">
        <v>108</v>
      </c>
      <c r="C114" s="1"/>
      <c r="D114" s="1"/>
      <c r="E114" s="110">
        <f>_xlfn.IFERROR(VLOOKUP(B114,'[3]NUM1'!$H$3:$L$47,2,FALSE),0)</f>
        <v>0</v>
      </c>
      <c r="F114" s="110">
        <f>_xlfn.IFERROR(VLOOKUP(B114,'[3]NUM1'!$H$3:$L$47,3,FALSE),0)</f>
        <v>0</v>
      </c>
      <c r="G114" s="110">
        <f>_xlfn.IFERROR(VLOOKUP(B114,'[3]NUM1'!$H$3:$L$47,4,FALSE),0)</f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52">
        <f t="shared" si="34"/>
        <v>0</v>
      </c>
      <c r="R114" s="110">
        <f>_xlfn.IFERROR(VLOOKUP(B114,'[3]DEN1'!$H$3:$L$72,2,FALSE),0)</f>
        <v>0</v>
      </c>
      <c r="S114" s="110">
        <f>_xlfn.IFERROR(VLOOKUP(B114,'[3]DEN1'!$H$3:$L$72,3,FALSE),0)</f>
        <v>0</v>
      </c>
      <c r="T114" s="110">
        <f>_xlfn.IFERROR(VLOOKUP(B114,'[3]DEN1'!$H$3:$L$72,4,FALSE),0)</f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52">
        <f t="shared" si="26"/>
        <v>0</v>
      </c>
    </row>
    <row r="115" spans="1:30" ht="15.75" thickBot="1">
      <c r="A115" s="54" t="s">
        <v>113</v>
      </c>
      <c r="B115" s="54" t="s">
        <v>109</v>
      </c>
      <c r="C115" s="1"/>
      <c r="D115" s="1"/>
      <c r="E115" s="110">
        <f>_xlfn.IFERROR(VLOOKUP(B115,'[3]NUM1'!$H$3:$L$47,2,FALSE),0)</f>
        <v>0</v>
      </c>
      <c r="F115" s="110">
        <f>_xlfn.IFERROR(VLOOKUP(B115,'[3]NUM1'!$H$3:$L$47,3,FALSE),0)</f>
        <v>0</v>
      </c>
      <c r="G115" s="110">
        <f>_xlfn.IFERROR(VLOOKUP(B115,'[3]NUM1'!$H$3:$L$47,4,FALSE),0)</f>
        <v>0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52">
        <f t="shared" si="34"/>
        <v>0</v>
      </c>
      <c r="R115" s="110">
        <f>_xlfn.IFERROR(VLOOKUP(B115,'[3]DEN1'!$H$3:$L$72,2,FALSE),0)</f>
        <v>1</v>
      </c>
      <c r="S115" s="110">
        <f>_xlfn.IFERROR(VLOOKUP(B115,'[3]DEN1'!$H$3:$L$72,3,FALSE),0)</f>
        <v>0</v>
      </c>
      <c r="T115" s="110">
        <f>_xlfn.IFERROR(VLOOKUP(B115,'[3]DEN1'!$H$3:$L$72,4,FALSE),0)</f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52">
        <f>SUM(R115:AC115)</f>
        <v>1</v>
      </c>
    </row>
    <row r="116" spans="1:30" ht="15.75" thickBot="1">
      <c r="A116" s="54" t="s">
        <v>113</v>
      </c>
      <c r="B116" s="54" t="s">
        <v>110</v>
      </c>
      <c r="C116" s="1"/>
      <c r="D116" s="1"/>
      <c r="E116" s="110">
        <f>_xlfn.IFERROR(VLOOKUP(B116,'[3]NUM1'!$H$3:$L$47,2,FALSE),0)</f>
        <v>0</v>
      </c>
      <c r="F116" s="110">
        <f>_xlfn.IFERROR(VLOOKUP(B116,'[3]NUM1'!$H$3:$L$47,3,FALSE),0)</f>
        <v>0</v>
      </c>
      <c r="G116" s="110">
        <f>_xlfn.IFERROR(VLOOKUP(B116,'[3]NUM1'!$H$3:$L$47,4,FALSE),0)</f>
        <v>0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52">
        <f t="shared" si="34"/>
        <v>0</v>
      </c>
      <c r="R116" s="110">
        <f>_xlfn.IFERROR(VLOOKUP(B116,'[3]DEN1'!$H$3:$L$72,2,FALSE),0)</f>
        <v>0</v>
      </c>
      <c r="S116" s="110">
        <f>_xlfn.IFERROR(VLOOKUP(B116,'[3]DEN1'!$H$3:$L$72,3,FALSE),0)</f>
        <v>0</v>
      </c>
      <c r="T116" s="110">
        <f>_xlfn.IFERROR(VLOOKUP(B116,'[3]DEN1'!$H$3:$L$72,4,FALSE),0)</f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52">
        <f>SUM(R116:AC116)</f>
        <v>0</v>
      </c>
    </row>
    <row r="117" spans="1:30" ht="15.75" thickBot="1">
      <c r="A117" s="54" t="s">
        <v>113</v>
      </c>
      <c r="B117" s="54" t="s">
        <v>111</v>
      </c>
      <c r="C117" s="1"/>
      <c r="D117" s="1"/>
      <c r="E117" s="110">
        <f>_xlfn.IFERROR(VLOOKUP(B117,'[3]NUM1'!$H$3:$L$47,2,FALSE),0)</f>
        <v>0</v>
      </c>
      <c r="F117" s="110">
        <f>_xlfn.IFERROR(VLOOKUP(B117,'[3]NUM1'!$H$3:$L$47,3,FALSE),0)</f>
        <v>0</v>
      </c>
      <c r="G117" s="110">
        <f>_xlfn.IFERROR(VLOOKUP(B117,'[3]NUM1'!$H$3:$L$47,4,FALSE),0)</f>
        <v>0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52">
        <f t="shared" si="34"/>
        <v>0</v>
      </c>
      <c r="R117" s="110">
        <f>_xlfn.IFERROR(VLOOKUP(B117,'[3]DEN1'!$H$3:$L$72,2,FALSE),0)</f>
        <v>1</v>
      </c>
      <c r="S117" s="110">
        <f>_xlfn.IFERROR(VLOOKUP(B117,'[3]DEN1'!$H$3:$L$72,3,FALSE),0)</f>
        <v>0</v>
      </c>
      <c r="T117" s="110">
        <f>_xlfn.IFERROR(VLOOKUP(B117,'[3]DEN1'!$H$3:$L$72,4,FALSE),0)</f>
        <v>1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52">
        <f>SUM(R117:AC117)</f>
        <v>2</v>
      </c>
    </row>
    <row r="118" spans="1:30" ht="15.75" thickBot="1">
      <c r="A118" s="54" t="s">
        <v>113</v>
      </c>
      <c r="B118" s="54" t="s">
        <v>112</v>
      </c>
      <c r="C118" s="1"/>
      <c r="D118" s="1"/>
      <c r="E118" s="110">
        <f>_xlfn.IFERROR(VLOOKUP(B118,'[3]NUM1'!$H$3:$L$47,2,FALSE),0)</f>
        <v>0</v>
      </c>
      <c r="F118" s="110">
        <f>_xlfn.IFERROR(VLOOKUP(B118,'[3]NUM1'!$H$3:$L$47,3,FALSE),0)</f>
        <v>0</v>
      </c>
      <c r="G118" s="110">
        <f>_xlfn.IFERROR(VLOOKUP(B118,'[3]NUM1'!$H$3:$L$47,4,FALSE),0)</f>
        <v>0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52">
        <f t="shared" si="34"/>
        <v>0</v>
      </c>
      <c r="R118" s="110">
        <f>_xlfn.IFERROR(VLOOKUP(B118,'[3]DEN1'!$H$3:$L$72,2,FALSE),0)</f>
        <v>0</v>
      </c>
      <c r="S118" s="110">
        <f>_xlfn.IFERROR(VLOOKUP(B118,'[3]DEN1'!$H$3:$L$72,3,FALSE),0)</f>
        <v>0</v>
      </c>
      <c r="T118" s="110">
        <f>_xlfn.IFERROR(VLOOKUP(B118,'[3]DEN1'!$H$3:$L$72,4,FALSE),0)</f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52">
        <f t="shared" si="26"/>
        <v>0</v>
      </c>
    </row>
    <row r="119" spans="1:30" ht="15.75" thickBot="1">
      <c r="A119" s="58" t="s">
        <v>113</v>
      </c>
      <c r="B119" s="54" t="s">
        <v>268</v>
      </c>
      <c r="C119" s="1"/>
      <c r="D119" s="1"/>
      <c r="E119" s="110">
        <f>_xlfn.IFERROR(VLOOKUP(B119,'[3]NUM1'!$H$3:$L$47,2,FALSE),0)</f>
        <v>0</v>
      </c>
      <c r="F119" s="110">
        <f>_xlfn.IFERROR(VLOOKUP(B119,'[3]NUM1'!$H$3:$L$47,3,FALSE),0)</f>
        <v>0</v>
      </c>
      <c r="G119" s="110">
        <f>_xlfn.IFERROR(VLOOKUP(B119,'[3]NUM1'!$H$3:$L$47,4,FALSE),0)</f>
        <v>0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52">
        <f t="shared" si="34"/>
        <v>0</v>
      </c>
      <c r="R119" s="110">
        <f>_xlfn.IFERROR(VLOOKUP(B119,'[3]DEN1'!$H$3:$L$72,2,FALSE),0)</f>
        <v>0</v>
      </c>
      <c r="S119" s="110">
        <f>_xlfn.IFERROR(VLOOKUP(B119,'[3]DEN1'!$H$3:$L$72,3,FALSE),0)</f>
        <v>0</v>
      </c>
      <c r="T119" s="110">
        <f>_xlfn.IFERROR(VLOOKUP(B119,'[3]DEN1'!$H$3:$L$72,4,FALSE),0)</f>
        <v>1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52">
        <f t="shared" si="26"/>
        <v>1</v>
      </c>
    </row>
    <row r="120" spans="1:30" ht="15.75" thickBot="1">
      <c r="A120" s="58" t="s">
        <v>113</v>
      </c>
      <c r="B120" s="54" t="s">
        <v>284</v>
      </c>
      <c r="C120" s="1"/>
      <c r="D120" s="1"/>
      <c r="E120" s="110">
        <f>_xlfn.IFERROR(VLOOKUP(B120,'[3]NUM1'!$H$3:$L$47,2,FALSE),0)</f>
        <v>0</v>
      </c>
      <c r="F120" s="110">
        <f>_xlfn.IFERROR(VLOOKUP(B120,'[3]NUM1'!$H$3:$L$47,3,FALSE),0)</f>
        <v>0</v>
      </c>
      <c r="G120" s="110">
        <f>_xlfn.IFERROR(VLOOKUP(B120,'[3]NUM1'!$H$3:$L$47,4,FALSE),0)</f>
        <v>0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52">
        <f t="shared" si="34"/>
        <v>0</v>
      </c>
      <c r="R120" s="110">
        <f>_xlfn.IFERROR(VLOOKUP(B120,'[3]DEN1'!$H$3:$L$72,2,FALSE),0)</f>
        <v>0</v>
      </c>
      <c r="S120" s="110">
        <f>_xlfn.IFERROR(VLOOKUP(B120,'[3]DEN1'!$H$3:$L$72,3,FALSE),0)</f>
        <v>0</v>
      </c>
      <c r="T120" s="110">
        <f>_xlfn.IFERROR(VLOOKUP(B120,'[3]DEN1'!$H$3:$L$72,4,FALSE),0)</f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52">
        <f t="shared" si="26"/>
        <v>0</v>
      </c>
    </row>
    <row r="121" spans="1:30" ht="25.5" customHeight="1" thickBot="1">
      <c r="A121" s="173" t="s">
        <v>177</v>
      </c>
      <c r="B121" s="174"/>
      <c r="C121" s="42">
        <f>+D121/'Metas Muni'!G15</f>
        <v>0.2777777777777778</v>
      </c>
      <c r="D121" s="61">
        <f>IF(AD121=0,"N/A",Q121/AD121)</f>
        <v>0.25</v>
      </c>
      <c r="E121" s="51">
        <f>SUM(E103:E120)</f>
        <v>4</v>
      </c>
      <c r="F121" s="51">
        <f aca="true" t="shared" si="35" ref="F121:Q121">SUM(F103:F120)</f>
        <v>2</v>
      </c>
      <c r="G121" s="51">
        <f t="shared" si="35"/>
        <v>0</v>
      </c>
      <c r="H121" s="51">
        <f t="shared" si="35"/>
        <v>0</v>
      </c>
      <c r="I121" s="51">
        <f t="shared" si="35"/>
        <v>0</v>
      </c>
      <c r="J121" s="51">
        <f t="shared" si="35"/>
        <v>0</v>
      </c>
      <c r="K121" s="51">
        <f t="shared" si="35"/>
        <v>0</v>
      </c>
      <c r="L121" s="51">
        <f t="shared" si="35"/>
        <v>0</v>
      </c>
      <c r="M121" s="51">
        <f t="shared" si="35"/>
        <v>0</v>
      </c>
      <c r="N121" s="51">
        <f t="shared" si="35"/>
        <v>0</v>
      </c>
      <c r="O121" s="51">
        <f>SUM(O103:O120)</f>
        <v>0</v>
      </c>
      <c r="P121" s="51">
        <f>SUM(P103:P120)</f>
        <v>0</v>
      </c>
      <c r="Q121" s="51">
        <f t="shared" si="35"/>
        <v>6</v>
      </c>
      <c r="R121" s="51">
        <f>SUM(R103:R120)</f>
        <v>8</v>
      </c>
      <c r="S121" s="51">
        <f>SUM(S103:S120)</f>
        <v>5</v>
      </c>
      <c r="T121" s="51">
        <f aca="true" t="shared" si="36" ref="T121:AD121">SUM(T103:T120)</f>
        <v>11</v>
      </c>
      <c r="U121" s="51">
        <f t="shared" si="36"/>
        <v>0</v>
      </c>
      <c r="V121" s="51">
        <f t="shared" si="36"/>
        <v>0</v>
      </c>
      <c r="W121" s="51">
        <f t="shared" si="36"/>
        <v>0</v>
      </c>
      <c r="X121" s="51">
        <f t="shared" si="36"/>
        <v>0</v>
      </c>
      <c r="Y121" s="51">
        <f t="shared" si="36"/>
        <v>0</v>
      </c>
      <c r="Z121" s="51">
        <f t="shared" si="36"/>
        <v>0</v>
      </c>
      <c r="AA121" s="51">
        <f t="shared" si="36"/>
        <v>0</v>
      </c>
      <c r="AB121" s="51">
        <f>SUM(AB103:AB120)</f>
        <v>0</v>
      </c>
      <c r="AC121" s="51">
        <f>SUM(AC103:AC120)</f>
        <v>0</v>
      </c>
      <c r="AD121" s="45">
        <f t="shared" si="36"/>
        <v>24</v>
      </c>
    </row>
    <row r="122" spans="1:30" ht="15.75" thickBot="1">
      <c r="A122" s="54" t="s">
        <v>126</v>
      </c>
      <c r="B122" s="54" t="s">
        <v>114</v>
      </c>
      <c r="C122" s="1"/>
      <c r="D122" s="1"/>
      <c r="E122" s="110">
        <f>_xlfn.IFERROR(VLOOKUP(B122,'[3]NUM1'!$H$3:$L$47,2,FALSE),0)</f>
        <v>0</v>
      </c>
      <c r="F122" s="110">
        <f>_xlfn.IFERROR(VLOOKUP(B122,'[3]NUM1'!$H$3:$L$47,3,FALSE),0)</f>
        <v>0</v>
      </c>
      <c r="G122" s="110">
        <f>_xlfn.IFERROR(VLOOKUP(B122,'[3]NUM1'!$H$3:$L$47,4,FALSE),0)</f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52">
        <f aca="true" t="shared" si="37" ref="Q122:Q133">SUM(E122:P122)</f>
        <v>0</v>
      </c>
      <c r="R122" s="110">
        <f>_xlfn.IFERROR(VLOOKUP(B122,'[3]DEN1'!$H$3:$L$72,2,FALSE),0)</f>
        <v>0</v>
      </c>
      <c r="S122" s="110">
        <f>_xlfn.IFERROR(VLOOKUP(B122,'[3]DEN1'!$H$3:$L$72,3,FALSE),0)</f>
        <v>0</v>
      </c>
      <c r="T122" s="110">
        <f>_xlfn.IFERROR(VLOOKUP(B122,'[3]DEN1'!$H$3:$L$72,4,FALSE),0)</f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52">
        <f t="shared" si="26"/>
        <v>0</v>
      </c>
    </row>
    <row r="123" spans="1:30" ht="15.75" thickBot="1">
      <c r="A123" s="54" t="s">
        <v>126</v>
      </c>
      <c r="B123" s="54" t="s">
        <v>115</v>
      </c>
      <c r="C123" s="1"/>
      <c r="D123" s="1"/>
      <c r="E123" s="110">
        <f>_xlfn.IFERROR(VLOOKUP(B123,'[3]NUM1'!$H$3:$L$47,2,FALSE),0)</f>
        <v>0</v>
      </c>
      <c r="F123" s="110">
        <f>_xlfn.IFERROR(VLOOKUP(B123,'[3]NUM1'!$H$3:$L$47,3,FALSE),0)</f>
        <v>0</v>
      </c>
      <c r="G123" s="110">
        <f>_xlfn.IFERROR(VLOOKUP(B123,'[3]NUM1'!$H$3:$L$47,4,FALSE),0)</f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52">
        <f t="shared" si="37"/>
        <v>0</v>
      </c>
      <c r="R123" s="110">
        <f>_xlfn.IFERROR(VLOOKUP(B123,'[3]DEN1'!$H$3:$L$72,2,FALSE),0)</f>
        <v>0</v>
      </c>
      <c r="S123" s="110">
        <f>_xlfn.IFERROR(VLOOKUP(B123,'[3]DEN1'!$H$3:$L$72,3,FALSE),0)</f>
        <v>0</v>
      </c>
      <c r="T123" s="110">
        <f>_xlfn.IFERROR(VLOOKUP(B123,'[3]DEN1'!$H$3:$L$72,4,FALSE),0)</f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52">
        <f t="shared" si="26"/>
        <v>0</v>
      </c>
    </row>
    <row r="124" spans="1:30" ht="15.75" thickBot="1">
      <c r="A124" s="54" t="s">
        <v>126</v>
      </c>
      <c r="B124" s="54" t="s">
        <v>116</v>
      </c>
      <c r="C124" s="1"/>
      <c r="D124" s="1"/>
      <c r="E124" s="110">
        <f>_xlfn.IFERROR(VLOOKUP(B124,'[3]NUM1'!$H$3:$L$47,2,FALSE),0)</f>
        <v>0</v>
      </c>
      <c r="F124" s="110">
        <f>_xlfn.IFERROR(VLOOKUP(B124,'[3]NUM1'!$H$3:$L$47,3,FALSE),0)</f>
        <v>0</v>
      </c>
      <c r="G124" s="110">
        <f>_xlfn.IFERROR(VLOOKUP(B124,'[3]NUM1'!$H$3:$L$47,4,FALSE),0)</f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52">
        <f t="shared" si="37"/>
        <v>0</v>
      </c>
      <c r="R124" s="110">
        <f>_xlfn.IFERROR(VLOOKUP(B124,'[3]DEN1'!$H$3:$L$72,2,FALSE),0)</f>
        <v>0</v>
      </c>
      <c r="S124" s="110">
        <f>_xlfn.IFERROR(VLOOKUP(B124,'[3]DEN1'!$H$3:$L$72,3,FALSE),0)</f>
        <v>0</v>
      </c>
      <c r="T124" s="110">
        <f>_xlfn.IFERROR(VLOOKUP(B124,'[3]DEN1'!$H$3:$L$72,4,FALSE),0)</f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52">
        <f t="shared" si="26"/>
        <v>0</v>
      </c>
    </row>
    <row r="125" spans="1:30" ht="15.75" thickBot="1">
      <c r="A125" s="54" t="s">
        <v>126</v>
      </c>
      <c r="B125" s="54" t="s">
        <v>117</v>
      </c>
      <c r="C125" s="1"/>
      <c r="D125" s="1"/>
      <c r="E125" s="110">
        <f>_xlfn.IFERROR(VLOOKUP(B125,'[3]NUM1'!$H$3:$L$47,2,FALSE),0)</f>
        <v>0</v>
      </c>
      <c r="F125" s="110">
        <f>_xlfn.IFERROR(VLOOKUP(B125,'[3]NUM1'!$H$3:$L$47,3,FALSE),0)</f>
        <v>0</v>
      </c>
      <c r="G125" s="110">
        <f>_xlfn.IFERROR(VLOOKUP(B125,'[3]NUM1'!$H$3:$L$47,4,FALSE),0)</f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52">
        <f t="shared" si="37"/>
        <v>0</v>
      </c>
      <c r="R125" s="110">
        <f>_xlfn.IFERROR(VLOOKUP(B125,'[3]DEN1'!$H$3:$L$72,2,FALSE),0)</f>
        <v>0</v>
      </c>
      <c r="S125" s="110">
        <f>_xlfn.IFERROR(VLOOKUP(B125,'[3]DEN1'!$H$3:$L$72,3,FALSE),0)</f>
        <v>0</v>
      </c>
      <c r="T125" s="110">
        <f>_xlfn.IFERROR(VLOOKUP(B125,'[3]DEN1'!$H$3:$L$72,4,FALSE),0)</f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52">
        <f t="shared" si="26"/>
        <v>0</v>
      </c>
    </row>
    <row r="126" spans="1:30" ht="15.75" thickBot="1">
      <c r="A126" s="54" t="s">
        <v>126</v>
      </c>
      <c r="B126" s="54" t="s">
        <v>118</v>
      </c>
      <c r="C126" s="1"/>
      <c r="D126" s="1"/>
      <c r="E126" s="110">
        <f>_xlfn.IFERROR(VLOOKUP(B126,'[3]NUM1'!$H$3:$L$47,2,FALSE),0)</f>
        <v>0</v>
      </c>
      <c r="F126" s="110">
        <f>_xlfn.IFERROR(VLOOKUP(B126,'[3]NUM1'!$H$3:$L$47,3,FALSE),0)</f>
        <v>0</v>
      </c>
      <c r="G126" s="110">
        <f>_xlfn.IFERROR(VLOOKUP(B126,'[3]NUM1'!$H$3:$L$47,4,FALSE),0)</f>
        <v>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52">
        <f t="shared" si="37"/>
        <v>0</v>
      </c>
      <c r="R126" s="110">
        <f>_xlfn.IFERROR(VLOOKUP(B126,'[3]DEN1'!$H$3:$L$72,2,FALSE),0)</f>
        <v>0</v>
      </c>
      <c r="S126" s="110">
        <f>_xlfn.IFERROR(VLOOKUP(B126,'[3]DEN1'!$H$3:$L$72,3,FALSE),0)</f>
        <v>0</v>
      </c>
      <c r="T126" s="110">
        <f>_xlfn.IFERROR(VLOOKUP(B126,'[3]DEN1'!$H$3:$L$72,4,FALSE),0)</f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52">
        <f t="shared" si="26"/>
        <v>0</v>
      </c>
    </row>
    <row r="127" spans="1:30" ht="15.75" thickBot="1">
      <c r="A127" s="54" t="s">
        <v>126</v>
      </c>
      <c r="B127" s="54" t="s">
        <v>119</v>
      </c>
      <c r="C127" s="1"/>
      <c r="D127" s="1"/>
      <c r="E127" s="110">
        <f>_xlfn.IFERROR(VLOOKUP(B127,'[3]NUM1'!$H$3:$L$47,2,FALSE),0)</f>
        <v>0</v>
      </c>
      <c r="F127" s="110">
        <f>_xlfn.IFERROR(VLOOKUP(B127,'[3]NUM1'!$H$3:$L$47,3,FALSE),0)</f>
        <v>0</v>
      </c>
      <c r="G127" s="110">
        <f>_xlfn.IFERROR(VLOOKUP(B127,'[3]NUM1'!$H$3:$L$47,4,FALSE),0)</f>
        <v>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52">
        <f t="shared" si="37"/>
        <v>0</v>
      </c>
      <c r="R127" s="110">
        <f>_xlfn.IFERROR(VLOOKUP(B127,'[3]DEN1'!$H$3:$L$72,2,FALSE),0)</f>
        <v>0</v>
      </c>
      <c r="S127" s="110">
        <f>_xlfn.IFERROR(VLOOKUP(B127,'[3]DEN1'!$H$3:$L$72,3,FALSE),0)</f>
        <v>0</v>
      </c>
      <c r="T127" s="110">
        <f>_xlfn.IFERROR(VLOOKUP(B127,'[3]DEN1'!$H$3:$L$72,4,FALSE),0)</f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52">
        <f t="shared" si="26"/>
        <v>0</v>
      </c>
    </row>
    <row r="128" spans="1:30" ht="15.75" thickBot="1">
      <c r="A128" s="54" t="s">
        <v>126</v>
      </c>
      <c r="B128" s="54" t="s">
        <v>120</v>
      </c>
      <c r="C128" s="1"/>
      <c r="D128" s="1"/>
      <c r="E128" s="110">
        <f>_xlfn.IFERROR(VLOOKUP(B128,'[3]NUM1'!$H$3:$L$47,2,FALSE),0)</f>
        <v>0</v>
      </c>
      <c r="F128" s="110">
        <f>_xlfn.IFERROR(VLOOKUP(B128,'[3]NUM1'!$H$3:$L$47,3,FALSE),0)</f>
        <v>0</v>
      </c>
      <c r="G128" s="110">
        <f>_xlfn.IFERROR(VLOOKUP(B128,'[3]NUM1'!$H$3:$L$47,4,FALSE),0)</f>
        <v>0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52">
        <f t="shared" si="37"/>
        <v>0</v>
      </c>
      <c r="R128" s="110">
        <f>_xlfn.IFERROR(VLOOKUP(B128,'[3]DEN1'!$H$3:$L$72,2,FALSE),0)</f>
        <v>0</v>
      </c>
      <c r="S128" s="110">
        <f>_xlfn.IFERROR(VLOOKUP(B128,'[3]DEN1'!$H$3:$L$72,3,FALSE),0)</f>
        <v>0</v>
      </c>
      <c r="T128" s="110">
        <f>_xlfn.IFERROR(VLOOKUP(B128,'[3]DEN1'!$H$3:$L$72,4,FALSE),0)</f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52">
        <f t="shared" si="26"/>
        <v>0</v>
      </c>
    </row>
    <row r="129" spans="1:30" ht="15.75" thickBot="1">
      <c r="A129" s="54" t="s">
        <v>126</v>
      </c>
      <c r="B129" s="54" t="s">
        <v>121</v>
      </c>
      <c r="C129" s="1"/>
      <c r="D129" s="1"/>
      <c r="E129" s="110">
        <f>_xlfn.IFERROR(VLOOKUP(B129,'[3]NUM1'!$H$3:$L$47,2,FALSE),0)</f>
        <v>1</v>
      </c>
      <c r="F129" s="110">
        <f>_xlfn.IFERROR(VLOOKUP(B129,'[3]NUM1'!$H$3:$L$47,3,FALSE),0)</f>
        <v>0</v>
      </c>
      <c r="G129" s="110">
        <f>_xlfn.IFERROR(VLOOKUP(B129,'[3]NUM1'!$H$3:$L$47,4,FALSE),0)</f>
        <v>0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52">
        <f t="shared" si="37"/>
        <v>1</v>
      </c>
      <c r="R129" s="110">
        <f>_xlfn.IFERROR(VLOOKUP(B129,'[3]DEN1'!$H$3:$L$72,2,FALSE),0)</f>
        <v>2</v>
      </c>
      <c r="S129" s="110">
        <f>_xlfn.IFERROR(VLOOKUP(B129,'[3]DEN1'!$H$3:$L$72,3,FALSE),0)</f>
        <v>0</v>
      </c>
      <c r="T129" s="110">
        <f>_xlfn.IFERROR(VLOOKUP(B129,'[3]DEN1'!$H$3:$L$72,4,FALSE),0)</f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52">
        <f t="shared" si="26"/>
        <v>2</v>
      </c>
    </row>
    <row r="130" spans="1:30" ht="15.75" thickBot="1">
      <c r="A130" s="54" t="s">
        <v>126</v>
      </c>
      <c r="B130" s="54" t="s">
        <v>122</v>
      </c>
      <c r="C130" s="1"/>
      <c r="D130" s="1"/>
      <c r="E130" s="110">
        <f>_xlfn.IFERROR(VLOOKUP(B130,'[3]NUM1'!$H$3:$L$47,2,FALSE),0)</f>
        <v>0</v>
      </c>
      <c r="F130" s="110">
        <f>_xlfn.IFERROR(VLOOKUP(B130,'[3]NUM1'!$H$3:$L$47,3,FALSE),0)</f>
        <v>0</v>
      </c>
      <c r="G130" s="110">
        <f>_xlfn.IFERROR(VLOOKUP(B130,'[3]NUM1'!$H$3:$L$47,4,FALSE),0)</f>
        <v>0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52">
        <f t="shared" si="37"/>
        <v>0</v>
      </c>
      <c r="R130" s="110">
        <f>_xlfn.IFERROR(VLOOKUP(B130,'[3]DEN1'!$H$3:$L$72,2,FALSE),0)</f>
        <v>0</v>
      </c>
      <c r="S130" s="110">
        <f>_xlfn.IFERROR(VLOOKUP(B130,'[3]DEN1'!$H$3:$L$72,3,FALSE),0)</f>
        <v>0</v>
      </c>
      <c r="T130" s="110">
        <f>_xlfn.IFERROR(VLOOKUP(B130,'[3]DEN1'!$H$3:$L$72,4,FALSE),0)</f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52">
        <f t="shared" si="26"/>
        <v>0</v>
      </c>
    </row>
    <row r="131" spans="1:30" ht="15.75" thickBot="1">
      <c r="A131" s="54" t="s">
        <v>126</v>
      </c>
      <c r="B131" s="54" t="s">
        <v>123</v>
      </c>
      <c r="C131" s="1"/>
      <c r="D131" s="1"/>
      <c r="E131" s="110">
        <f>_xlfn.IFERROR(VLOOKUP(B131,'[3]NUM1'!$H$3:$L$47,2,FALSE),0)</f>
        <v>0</v>
      </c>
      <c r="F131" s="110">
        <f>_xlfn.IFERROR(VLOOKUP(B131,'[3]NUM1'!$H$3:$L$47,3,FALSE),0)</f>
        <v>0</v>
      </c>
      <c r="G131" s="110">
        <f>_xlfn.IFERROR(VLOOKUP(B131,'[3]NUM1'!$H$3:$L$47,4,FALSE),0)</f>
        <v>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52">
        <f t="shared" si="37"/>
        <v>0</v>
      </c>
      <c r="R131" s="110">
        <f>_xlfn.IFERROR(VLOOKUP(B131,'[3]DEN1'!$H$3:$L$72,2,FALSE),0)</f>
        <v>0</v>
      </c>
      <c r="S131" s="110">
        <f>_xlfn.IFERROR(VLOOKUP(B131,'[3]DEN1'!$H$3:$L$72,3,FALSE),0)</f>
        <v>0</v>
      </c>
      <c r="T131" s="110">
        <f>_xlfn.IFERROR(VLOOKUP(B131,'[3]DEN1'!$H$3:$L$72,4,FALSE),0)</f>
        <v>1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52">
        <f t="shared" si="26"/>
        <v>1</v>
      </c>
    </row>
    <row r="132" spans="1:30" ht="15.75" thickBot="1">
      <c r="A132" s="54" t="s">
        <v>126</v>
      </c>
      <c r="B132" s="54" t="s">
        <v>124</v>
      </c>
      <c r="C132" s="1"/>
      <c r="D132" s="1"/>
      <c r="E132" s="110">
        <f>_xlfn.IFERROR(VLOOKUP(B132,'[3]NUM1'!$H$3:$L$47,2,FALSE),0)</f>
        <v>0</v>
      </c>
      <c r="F132" s="110">
        <f>_xlfn.IFERROR(VLOOKUP(B132,'[3]NUM1'!$H$3:$L$47,3,FALSE),0)</f>
        <v>0</v>
      </c>
      <c r="G132" s="110">
        <f>_xlfn.IFERROR(VLOOKUP(B132,'[3]NUM1'!$H$3:$L$47,4,FALSE),0)</f>
        <v>0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52">
        <f t="shared" si="37"/>
        <v>0</v>
      </c>
      <c r="R132" s="110">
        <f>_xlfn.IFERROR(VLOOKUP(B132,'[3]DEN1'!$H$3:$L$72,2,FALSE),0)</f>
        <v>0</v>
      </c>
      <c r="S132" s="110">
        <f>_xlfn.IFERROR(VLOOKUP(B132,'[3]DEN1'!$H$3:$L$72,3,FALSE),0)</f>
        <v>0</v>
      </c>
      <c r="T132" s="110">
        <f>_xlfn.IFERROR(VLOOKUP(B132,'[3]DEN1'!$H$3:$L$72,4,FALSE),0)</f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52">
        <f t="shared" si="26"/>
        <v>0</v>
      </c>
    </row>
    <row r="133" spans="1:30" ht="15.75" thickBot="1">
      <c r="A133" s="54" t="s">
        <v>126</v>
      </c>
      <c r="B133" s="54" t="s">
        <v>125</v>
      </c>
      <c r="C133" s="1"/>
      <c r="D133" s="1"/>
      <c r="E133" s="110">
        <f>_xlfn.IFERROR(VLOOKUP(B133,'[3]NUM1'!$H$3:$L$47,2,FALSE),0)</f>
        <v>0</v>
      </c>
      <c r="F133" s="110">
        <f>_xlfn.IFERROR(VLOOKUP(B133,'[3]NUM1'!$H$3:$L$47,3,FALSE),0)</f>
        <v>0</v>
      </c>
      <c r="G133" s="110">
        <f>_xlfn.IFERROR(VLOOKUP(B133,'[3]NUM1'!$H$3:$L$47,4,FALSE),0)</f>
        <v>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52">
        <f t="shared" si="37"/>
        <v>0</v>
      </c>
      <c r="R133" s="110">
        <f>_xlfn.IFERROR(VLOOKUP(B133,'[3]DEN1'!$H$3:$L$72,2,FALSE),0)</f>
        <v>0</v>
      </c>
      <c r="S133" s="110">
        <f>_xlfn.IFERROR(VLOOKUP(B133,'[3]DEN1'!$H$3:$L$72,3,FALSE),0)</f>
        <v>0</v>
      </c>
      <c r="T133" s="110">
        <f>_xlfn.IFERROR(VLOOKUP(B133,'[3]DEN1'!$H$3:$L$72,4,FALSE),0)</f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52">
        <f t="shared" si="26"/>
        <v>0</v>
      </c>
    </row>
    <row r="134" spans="1:30" ht="15.75" thickBot="1">
      <c r="A134" s="173" t="s">
        <v>178</v>
      </c>
      <c r="B134" s="174"/>
      <c r="C134" s="42">
        <f>+D134/'Metas Muni'!G16</f>
        <v>0.4444444444444444</v>
      </c>
      <c r="D134" s="61">
        <f>IF(AD134=0,"N/A",Q134/AD134)</f>
        <v>0.3333333333333333</v>
      </c>
      <c r="E134" s="44">
        <f>SUM(E122:E133)</f>
        <v>1</v>
      </c>
      <c r="F134" s="44">
        <f>SUM(F122:F133)</f>
        <v>0</v>
      </c>
      <c r="G134" s="44">
        <f>SUM(G122:G133)</f>
        <v>0</v>
      </c>
      <c r="H134" s="44">
        <f>SUM(H122:H133)</f>
        <v>0</v>
      </c>
      <c r="I134" s="44">
        <f aca="true" t="shared" si="38" ref="I134:N134">SUM(I122:I133)</f>
        <v>0</v>
      </c>
      <c r="J134" s="44">
        <f t="shared" si="38"/>
        <v>0</v>
      </c>
      <c r="K134" s="44">
        <f t="shared" si="38"/>
        <v>0</v>
      </c>
      <c r="L134" s="44">
        <f t="shared" si="38"/>
        <v>0</v>
      </c>
      <c r="M134" s="44">
        <f t="shared" si="38"/>
        <v>0</v>
      </c>
      <c r="N134" s="44">
        <f t="shared" si="38"/>
        <v>0</v>
      </c>
      <c r="O134" s="44">
        <f aca="true" t="shared" si="39" ref="O134:U134">SUM(O122:O133)</f>
        <v>0</v>
      </c>
      <c r="P134" s="44">
        <f>SUM(P122:P133)</f>
        <v>0</v>
      </c>
      <c r="Q134" s="45">
        <f t="shared" si="39"/>
        <v>1</v>
      </c>
      <c r="R134" s="44">
        <f t="shared" si="39"/>
        <v>2</v>
      </c>
      <c r="S134" s="44">
        <f t="shared" si="39"/>
        <v>0</v>
      </c>
      <c r="T134" s="44">
        <f t="shared" si="39"/>
        <v>1</v>
      </c>
      <c r="U134" s="44">
        <f t="shared" si="39"/>
        <v>0</v>
      </c>
      <c r="V134" s="44">
        <f aca="true" t="shared" si="40" ref="V134:AA134">SUM(V122:V133)</f>
        <v>0</v>
      </c>
      <c r="W134" s="44">
        <f t="shared" si="40"/>
        <v>0</v>
      </c>
      <c r="X134" s="44">
        <f t="shared" si="40"/>
        <v>0</v>
      </c>
      <c r="Y134" s="44">
        <f t="shared" si="40"/>
        <v>0</v>
      </c>
      <c r="Z134" s="44">
        <f t="shared" si="40"/>
        <v>0</v>
      </c>
      <c r="AA134" s="44">
        <f t="shared" si="40"/>
        <v>0</v>
      </c>
      <c r="AB134" s="44">
        <f>SUM(AB122:AB133)</f>
        <v>0</v>
      </c>
      <c r="AC134" s="44">
        <f>SUM(AC122:AC133)</f>
        <v>0</v>
      </c>
      <c r="AD134" s="44">
        <f t="shared" si="26"/>
        <v>3</v>
      </c>
    </row>
    <row r="135" spans="1:30" ht="15.75" thickBot="1">
      <c r="A135" s="54" t="s">
        <v>140</v>
      </c>
      <c r="B135" s="54" t="s">
        <v>127</v>
      </c>
      <c r="C135" s="1"/>
      <c r="D135" s="1"/>
      <c r="E135" s="110">
        <f>_xlfn.IFERROR(VLOOKUP(B135,'[3]NUM1'!$H$3:$L$47,2,FALSE),0)</f>
        <v>0</v>
      </c>
      <c r="F135" s="110">
        <f>_xlfn.IFERROR(VLOOKUP(B135,'[3]NUM1'!$H$3:$L$47,3,FALSE),0)</f>
        <v>0</v>
      </c>
      <c r="G135" s="110">
        <f>_xlfn.IFERROR(VLOOKUP(B135,'[3]NUM1'!$H$3:$L$47,4,FALSE),0)</f>
        <v>1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52">
        <f aca="true" t="shared" si="41" ref="Q135:Q147">SUM(E135:P135)</f>
        <v>1</v>
      </c>
      <c r="R135" s="110">
        <f>_xlfn.IFERROR(VLOOKUP(B135,'[3]DEN1'!$H$3:$L$72,2,FALSE),0)</f>
        <v>0</v>
      </c>
      <c r="S135" s="110">
        <f>_xlfn.IFERROR(VLOOKUP(B135,'[3]DEN1'!$H$3:$L$72,3,FALSE),0)</f>
        <v>1</v>
      </c>
      <c r="T135" s="110">
        <f>_xlfn.IFERROR(VLOOKUP(B135,'[3]DEN1'!$H$3:$L$72,4,FALSE),0)</f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52">
        <f t="shared" si="26"/>
        <v>1</v>
      </c>
    </row>
    <row r="136" spans="1:30" ht="15.75" thickBot="1">
      <c r="A136" s="54" t="s">
        <v>140</v>
      </c>
      <c r="B136" s="54" t="s">
        <v>128</v>
      </c>
      <c r="C136" s="1"/>
      <c r="D136" s="1"/>
      <c r="E136" s="110">
        <f>_xlfn.IFERROR(VLOOKUP(B136,'[3]NUM1'!$H$3:$L$47,2,FALSE),0)</f>
        <v>0</v>
      </c>
      <c r="F136" s="110">
        <f>_xlfn.IFERROR(VLOOKUP(B136,'[3]NUM1'!$H$3:$L$47,3,FALSE),0)</f>
        <v>0</v>
      </c>
      <c r="G136" s="110">
        <f>_xlfn.IFERROR(VLOOKUP(B136,'[3]NUM1'!$H$3:$L$47,4,FALSE),0)</f>
        <v>1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52">
        <f t="shared" si="41"/>
        <v>1</v>
      </c>
      <c r="R136" s="110">
        <f>_xlfn.IFERROR(VLOOKUP(B136,'[3]DEN1'!$H$3:$L$72,2,FALSE),0)</f>
        <v>0</v>
      </c>
      <c r="S136" s="110">
        <f>_xlfn.IFERROR(VLOOKUP(B136,'[3]DEN1'!$H$3:$L$72,3,FALSE),0)</f>
        <v>0</v>
      </c>
      <c r="T136" s="110">
        <f>_xlfn.IFERROR(VLOOKUP(B136,'[3]DEN1'!$H$3:$L$72,4,FALSE),0)</f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52">
        <f t="shared" si="26"/>
        <v>0</v>
      </c>
    </row>
    <row r="137" spans="1:30" ht="15.75" thickBot="1">
      <c r="A137" s="54" t="s">
        <v>140</v>
      </c>
      <c r="B137" s="54" t="s">
        <v>129</v>
      </c>
      <c r="C137" s="1"/>
      <c r="D137" s="1"/>
      <c r="E137" s="110">
        <f>_xlfn.IFERROR(VLOOKUP(B137,'[3]NUM1'!$H$3:$L$47,2,FALSE),0)</f>
        <v>0</v>
      </c>
      <c r="F137" s="110">
        <f>_xlfn.IFERROR(VLOOKUP(B137,'[3]NUM1'!$H$3:$L$47,3,FALSE),0)</f>
        <v>0</v>
      </c>
      <c r="G137" s="110">
        <f>_xlfn.IFERROR(VLOOKUP(B137,'[3]NUM1'!$H$3:$L$47,4,FALSE),0)</f>
        <v>0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52">
        <f t="shared" si="41"/>
        <v>0</v>
      </c>
      <c r="R137" s="110">
        <f>_xlfn.IFERROR(VLOOKUP(B137,'[3]DEN1'!$H$3:$L$72,2,FALSE),0)</f>
        <v>0</v>
      </c>
      <c r="S137" s="110">
        <f>_xlfn.IFERROR(VLOOKUP(B137,'[3]DEN1'!$H$3:$L$72,3,FALSE),0)</f>
        <v>0</v>
      </c>
      <c r="T137" s="110">
        <f>_xlfn.IFERROR(VLOOKUP(B137,'[3]DEN1'!$H$3:$L$72,4,FALSE),0)</f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52">
        <f t="shared" si="26"/>
        <v>0</v>
      </c>
    </row>
    <row r="138" spans="1:30" ht="15.75" thickBot="1">
      <c r="A138" s="54" t="s">
        <v>140</v>
      </c>
      <c r="B138" s="54" t="s">
        <v>130</v>
      </c>
      <c r="C138" s="1"/>
      <c r="D138" s="1"/>
      <c r="E138" s="110">
        <f>_xlfn.IFERROR(VLOOKUP(B138,'[3]NUM1'!$H$3:$L$47,2,FALSE),0)</f>
        <v>0</v>
      </c>
      <c r="F138" s="110">
        <f>_xlfn.IFERROR(VLOOKUP(B138,'[3]NUM1'!$H$3:$L$47,3,FALSE),0)</f>
        <v>0</v>
      </c>
      <c r="G138" s="110">
        <f>_xlfn.IFERROR(VLOOKUP(B138,'[3]NUM1'!$H$3:$L$47,4,FALSE),0)</f>
        <v>2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52">
        <f t="shared" si="41"/>
        <v>2</v>
      </c>
      <c r="R138" s="110">
        <f>_xlfn.IFERROR(VLOOKUP(B138,'[3]DEN1'!$H$3:$L$72,2,FALSE),0)</f>
        <v>0</v>
      </c>
      <c r="S138" s="110">
        <f>_xlfn.IFERROR(VLOOKUP(B138,'[3]DEN1'!$H$3:$L$72,3,FALSE),0)</f>
        <v>0</v>
      </c>
      <c r="T138" s="110">
        <f>_xlfn.IFERROR(VLOOKUP(B138,'[3]DEN1'!$H$3:$L$72,4,FALSE),0)</f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52">
        <f t="shared" si="26"/>
        <v>0</v>
      </c>
    </row>
    <row r="139" spans="1:30" ht="15.75" thickBot="1">
      <c r="A139" s="54" t="s">
        <v>140</v>
      </c>
      <c r="B139" s="54" t="s">
        <v>131</v>
      </c>
      <c r="C139" s="1"/>
      <c r="D139" s="1"/>
      <c r="E139" s="110">
        <f>_xlfn.IFERROR(VLOOKUP(B139,'[3]NUM1'!$H$3:$L$47,2,FALSE),0)</f>
        <v>0</v>
      </c>
      <c r="F139" s="110">
        <f>_xlfn.IFERROR(VLOOKUP(B139,'[3]NUM1'!$H$3:$L$47,3,FALSE),0)</f>
        <v>0</v>
      </c>
      <c r="G139" s="110">
        <f>_xlfn.IFERROR(VLOOKUP(B139,'[3]NUM1'!$H$3:$L$47,4,FALSE),0)</f>
        <v>0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52">
        <f t="shared" si="41"/>
        <v>0</v>
      </c>
      <c r="R139" s="110">
        <f>_xlfn.IFERROR(VLOOKUP(B139,'[3]DEN1'!$H$3:$L$72,2,FALSE),0)</f>
        <v>0</v>
      </c>
      <c r="S139" s="110">
        <f>_xlfn.IFERROR(VLOOKUP(B139,'[3]DEN1'!$H$3:$L$72,3,FALSE),0)</f>
        <v>0</v>
      </c>
      <c r="T139" s="110">
        <f>_xlfn.IFERROR(VLOOKUP(B139,'[3]DEN1'!$H$3:$L$72,4,FALSE),0)</f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52">
        <f t="shared" si="26"/>
        <v>0</v>
      </c>
    </row>
    <row r="140" spans="1:30" ht="15.75" thickBot="1">
      <c r="A140" s="54" t="s">
        <v>140</v>
      </c>
      <c r="B140" s="54" t="s">
        <v>132</v>
      </c>
      <c r="C140" s="1"/>
      <c r="D140" s="1"/>
      <c r="E140" s="110">
        <f>_xlfn.IFERROR(VLOOKUP(B140,'[3]NUM1'!$H$3:$L$47,2,FALSE),0)</f>
        <v>0</v>
      </c>
      <c r="F140" s="110">
        <f>_xlfn.IFERROR(VLOOKUP(B140,'[3]NUM1'!$H$3:$L$47,3,FALSE),0)</f>
        <v>0</v>
      </c>
      <c r="G140" s="110">
        <f>_xlfn.IFERROR(VLOOKUP(B140,'[3]NUM1'!$H$3:$L$47,4,FALSE),0)</f>
        <v>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52">
        <f t="shared" si="41"/>
        <v>0</v>
      </c>
      <c r="R140" s="110">
        <f>_xlfn.IFERROR(VLOOKUP(B140,'[3]DEN1'!$H$3:$L$72,2,FALSE),0)</f>
        <v>0</v>
      </c>
      <c r="S140" s="110">
        <f>_xlfn.IFERROR(VLOOKUP(B140,'[3]DEN1'!$H$3:$L$72,3,FALSE),0)</f>
        <v>0</v>
      </c>
      <c r="T140" s="110">
        <f>_xlfn.IFERROR(VLOOKUP(B140,'[3]DEN1'!$H$3:$L$72,4,FALSE),0)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52">
        <f t="shared" si="26"/>
        <v>0</v>
      </c>
    </row>
    <row r="141" spans="1:30" ht="15.75" thickBot="1">
      <c r="A141" s="54" t="s">
        <v>140</v>
      </c>
      <c r="B141" s="54" t="s">
        <v>133</v>
      </c>
      <c r="C141" s="1"/>
      <c r="D141" s="1"/>
      <c r="E141" s="110">
        <f>_xlfn.IFERROR(VLOOKUP(B141,'[3]NUM1'!$H$3:$L$47,2,FALSE),0)</f>
        <v>0</v>
      </c>
      <c r="F141" s="110">
        <f>_xlfn.IFERROR(VLOOKUP(B141,'[3]NUM1'!$H$3:$L$47,3,FALSE),0)</f>
        <v>0</v>
      </c>
      <c r="G141" s="110">
        <f>_xlfn.IFERROR(VLOOKUP(B141,'[3]NUM1'!$H$3:$L$47,4,FALSE),0)</f>
        <v>1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52">
        <f t="shared" si="41"/>
        <v>1</v>
      </c>
      <c r="R141" s="110">
        <f>_xlfn.IFERROR(VLOOKUP(B141,'[3]DEN1'!$H$3:$L$72,2,FALSE),0)</f>
        <v>0</v>
      </c>
      <c r="S141" s="110">
        <f>_xlfn.IFERROR(VLOOKUP(B141,'[3]DEN1'!$H$3:$L$72,3,FALSE),0)</f>
        <v>0</v>
      </c>
      <c r="T141" s="110">
        <f>_xlfn.IFERROR(VLOOKUP(B141,'[3]DEN1'!$H$3:$L$72,4,FALSE),0)</f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52">
        <f t="shared" si="26"/>
        <v>0</v>
      </c>
    </row>
    <row r="142" spans="1:30" ht="15.75" thickBot="1">
      <c r="A142" s="54" t="s">
        <v>140</v>
      </c>
      <c r="B142" s="54" t="s">
        <v>134</v>
      </c>
      <c r="C142" s="1"/>
      <c r="D142" s="1"/>
      <c r="E142" s="110">
        <f>_xlfn.IFERROR(VLOOKUP(B142,'[3]NUM1'!$H$3:$L$47,2,FALSE),0)</f>
        <v>0</v>
      </c>
      <c r="F142" s="110">
        <f>_xlfn.IFERROR(VLOOKUP(B142,'[3]NUM1'!$H$3:$L$47,3,FALSE),0)</f>
        <v>0</v>
      </c>
      <c r="G142" s="110">
        <f>_xlfn.IFERROR(VLOOKUP(B142,'[3]NUM1'!$H$3:$L$47,4,FALSE),0)</f>
        <v>0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52">
        <f t="shared" si="41"/>
        <v>0</v>
      </c>
      <c r="R142" s="110">
        <f>_xlfn.IFERROR(VLOOKUP(B142,'[3]DEN1'!$H$3:$L$72,2,FALSE),0)</f>
        <v>0</v>
      </c>
      <c r="S142" s="110">
        <f>_xlfn.IFERROR(VLOOKUP(B142,'[3]DEN1'!$H$3:$L$72,3,FALSE),0)</f>
        <v>0</v>
      </c>
      <c r="T142" s="110">
        <f>_xlfn.IFERROR(VLOOKUP(B142,'[3]DEN1'!$H$3:$L$72,4,FALSE),0)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52">
        <f t="shared" si="26"/>
        <v>0</v>
      </c>
    </row>
    <row r="143" spans="1:30" ht="15.75" thickBot="1">
      <c r="A143" s="54" t="s">
        <v>140</v>
      </c>
      <c r="B143" s="54" t="s">
        <v>135</v>
      </c>
      <c r="C143" s="1"/>
      <c r="D143" s="1"/>
      <c r="E143" s="110">
        <f>_xlfn.IFERROR(VLOOKUP(B143,'[3]NUM1'!$H$3:$L$47,2,FALSE),0)</f>
        <v>0</v>
      </c>
      <c r="F143" s="110">
        <f>_xlfn.IFERROR(VLOOKUP(B143,'[3]NUM1'!$H$3:$L$47,3,FALSE),0)</f>
        <v>0</v>
      </c>
      <c r="G143" s="110">
        <f>_xlfn.IFERROR(VLOOKUP(B143,'[3]NUM1'!$H$3:$L$47,4,FALSE),0)</f>
        <v>0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52">
        <f t="shared" si="41"/>
        <v>0</v>
      </c>
      <c r="R143" s="110">
        <f>_xlfn.IFERROR(VLOOKUP(B143,'[3]DEN1'!$H$3:$L$72,2,FALSE),0)</f>
        <v>0</v>
      </c>
      <c r="S143" s="110">
        <f>_xlfn.IFERROR(VLOOKUP(B143,'[3]DEN1'!$H$3:$L$72,3,FALSE),0)</f>
        <v>0</v>
      </c>
      <c r="T143" s="110">
        <f>_xlfn.IFERROR(VLOOKUP(B143,'[3]DEN1'!$H$3:$L$72,4,FALSE),0)</f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52">
        <f t="shared" si="26"/>
        <v>0</v>
      </c>
    </row>
    <row r="144" spans="1:30" ht="15.75" thickBot="1">
      <c r="A144" s="54" t="s">
        <v>140</v>
      </c>
      <c r="B144" s="54" t="s">
        <v>136</v>
      </c>
      <c r="C144" s="1"/>
      <c r="D144" s="1"/>
      <c r="E144" s="110">
        <f>_xlfn.IFERROR(VLOOKUP(B144,'[3]NUM1'!$H$3:$L$47,2,FALSE),0)</f>
        <v>0</v>
      </c>
      <c r="F144" s="110">
        <f>_xlfn.IFERROR(VLOOKUP(B144,'[3]NUM1'!$H$3:$L$47,3,FALSE),0)</f>
        <v>0</v>
      </c>
      <c r="G144" s="110">
        <f>_xlfn.IFERROR(VLOOKUP(B144,'[3]NUM1'!$H$3:$L$47,4,FALSE),0)</f>
        <v>0</v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52">
        <f t="shared" si="41"/>
        <v>0</v>
      </c>
      <c r="R144" s="110">
        <f>_xlfn.IFERROR(VLOOKUP(B144,'[3]DEN1'!$H$3:$L$72,2,FALSE),0)</f>
        <v>0</v>
      </c>
      <c r="S144" s="110">
        <f>_xlfn.IFERROR(VLOOKUP(B144,'[3]DEN1'!$H$3:$L$72,3,FALSE),0)</f>
        <v>0</v>
      </c>
      <c r="T144" s="110">
        <f>_xlfn.IFERROR(VLOOKUP(B144,'[3]DEN1'!$H$3:$L$72,4,FALSE),0)</f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52">
        <f t="shared" si="26"/>
        <v>0</v>
      </c>
    </row>
    <row r="145" spans="1:30" ht="15.75" thickBot="1">
      <c r="A145" s="54" t="s">
        <v>140</v>
      </c>
      <c r="B145" s="54" t="s">
        <v>137</v>
      </c>
      <c r="C145" s="1"/>
      <c r="D145" s="1"/>
      <c r="E145" s="110">
        <f>_xlfn.IFERROR(VLOOKUP(B145,'[3]NUM1'!$H$3:$L$47,2,FALSE),0)</f>
        <v>0</v>
      </c>
      <c r="F145" s="110">
        <f>_xlfn.IFERROR(VLOOKUP(B145,'[3]NUM1'!$H$3:$L$47,3,FALSE),0)</f>
        <v>0</v>
      </c>
      <c r="G145" s="110">
        <f>_xlfn.IFERROR(VLOOKUP(B145,'[3]NUM1'!$H$3:$L$47,4,FALSE),0)</f>
        <v>0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52">
        <f t="shared" si="41"/>
        <v>0</v>
      </c>
      <c r="R145" s="110">
        <f>_xlfn.IFERROR(VLOOKUP(B145,'[3]DEN1'!$H$3:$L$72,2,FALSE),0)</f>
        <v>0</v>
      </c>
      <c r="S145" s="110">
        <f>_xlfn.IFERROR(VLOOKUP(B145,'[3]DEN1'!$H$3:$L$72,3,FALSE),0)</f>
        <v>0</v>
      </c>
      <c r="T145" s="110">
        <f>_xlfn.IFERROR(VLOOKUP(B145,'[3]DEN1'!$H$3:$L$72,4,FALSE),0)</f>
        <v>2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52">
        <f t="shared" si="26"/>
        <v>2</v>
      </c>
    </row>
    <row r="146" spans="1:30" ht="15.75" thickBot="1">
      <c r="A146" s="54" t="s">
        <v>140</v>
      </c>
      <c r="B146" s="54" t="s">
        <v>138</v>
      </c>
      <c r="C146" s="1"/>
      <c r="D146" s="1"/>
      <c r="E146" s="110">
        <f>_xlfn.IFERROR(VLOOKUP(B146,'[3]NUM1'!$H$3:$L$47,2,FALSE),0)</f>
        <v>0</v>
      </c>
      <c r="F146" s="110">
        <f>_xlfn.IFERROR(VLOOKUP(B146,'[3]NUM1'!$H$3:$L$47,3,FALSE),0)</f>
        <v>0</v>
      </c>
      <c r="G146" s="110">
        <f>_xlfn.IFERROR(VLOOKUP(B146,'[3]NUM1'!$H$3:$L$47,4,FALSE),0)</f>
        <v>0</v>
      </c>
      <c r="H146" s="110"/>
      <c r="I146" s="110"/>
      <c r="J146" s="110"/>
      <c r="K146" s="110"/>
      <c r="L146" s="110"/>
      <c r="M146" s="110"/>
      <c r="N146" s="110"/>
      <c r="O146" s="110"/>
      <c r="P146" s="110"/>
      <c r="Q146" s="52">
        <f t="shared" si="41"/>
        <v>0</v>
      </c>
      <c r="R146" s="110">
        <f>_xlfn.IFERROR(VLOOKUP(B146,'[3]DEN1'!$H$3:$L$72,2,FALSE),0)</f>
        <v>0</v>
      </c>
      <c r="S146" s="110">
        <f>_xlfn.IFERROR(VLOOKUP(B146,'[3]DEN1'!$H$3:$L$72,3,FALSE),0)</f>
        <v>0</v>
      </c>
      <c r="T146" s="110">
        <f>_xlfn.IFERROR(VLOOKUP(B146,'[3]DEN1'!$H$3:$L$72,4,FALSE),0)</f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52">
        <f t="shared" si="26"/>
        <v>0</v>
      </c>
    </row>
    <row r="147" spans="1:30" ht="15.75" thickBot="1">
      <c r="A147" s="54" t="s">
        <v>140</v>
      </c>
      <c r="B147" s="54" t="s">
        <v>139</v>
      </c>
      <c r="C147" s="1"/>
      <c r="D147" s="1"/>
      <c r="E147" s="110">
        <f>_xlfn.IFERROR(VLOOKUP(B147,'[3]NUM1'!$H$3:$L$47,2,FALSE),0)</f>
        <v>0</v>
      </c>
      <c r="F147" s="110">
        <f>_xlfn.IFERROR(VLOOKUP(B147,'[3]NUM1'!$H$3:$L$47,3,FALSE),0)</f>
        <v>0</v>
      </c>
      <c r="G147" s="110">
        <f>_xlfn.IFERROR(VLOOKUP(B147,'[3]NUM1'!$H$3:$L$47,4,FALSE),0)</f>
        <v>0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52">
        <f t="shared" si="41"/>
        <v>0</v>
      </c>
      <c r="R147" s="110">
        <f>_xlfn.IFERROR(VLOOKUP(B147,'[3]DEN1'!$H$3:$L$72,2,FALSE),0)</f>
        <v>0</v>
      </c>
      <c r="S147" s="110">
        <f>_xlfn.IFERROR(VLOOKUP(B147,'[3]DEN1'!$H$3:$L$72,3,FALSE),0)</f>
        <v>0</v>
      </c>
      <c r="T147" s="110">
        <f>_xlfn.IFERROR(VLOOKUP(B147,'[3]DEN1'!$H$3:$L$72,4,FALSE),0)</f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52">
        <f t="shared" si="26"/>
        <v>0</v>
      </c>
    </row>
    <row r="148" spans="1:30" ht="15.75" thickBot="1">
      <c r="A148" s="173" t="s">
        <v>179</v>
      </c>
      <c r="B148" s="174"/>
      <c r="C148" s="42">
        <f>+D148/'Metas Muni'!G17</f>
        <v>1.8518518518518519</v>
      </c>
      <c r="D148" s="61">
        <f>IF(AD148=0,"N/A",Q148/AD148)</f>
        <v>1.6666666666666667</v>
      </c>
      <c r="E148" s="44">
        <f>SUM(E135:E147)</f>
        <v>0</v>
      </c>
      <c r="F148" s="44">
        <f>SUM(F135:F147)</f>
        <v>0</v>
      </c>
      <c r="G148" s="44">
        <f>SUM(G135:G147)</f>
        <v>5</v>
      </c>
      <c r="H148" s="44">
        <f>SUM(H135:H147)</f>
        <v>0</v>
      </c>
      <c r="I148" s="44">
        <f aca="true" t="shared" si="42" ref="I148:N148">SUM(I135:I147)</f>
        <v>0</v>
      </c>
      <c r="J148" s="44">
        <f t="shared" si="42"/>
        <v>0</v>
      </c>
      <c r="K148" s="44">
        <f t="shared" si="42"/>
        <v>0</v>
      </c>
      <c r="L148" s="44">
        <f t="shared" si="42"/>
        <v>0</v>
      </c>
      <c r="M148" s="44">
        <f t="shared" si="42"/>
        <v>0</v>
      </c>
      <c r="N148" s="44">
        <f t="shared" si="42"/>
        <v>0</v>
      </c>
      <c r="O148" s="44">
        <f aca="true" t="shared" si="43" ref="O148:U148">SUM(O135:O147)</f>
        <v>0</v>
      </c>
      <c r="P148" s="44">
        <f>SUM(P135:P147)</f>
        <v>0</v>
      </c>
      <c r="Q148" s="45">
        <f t="shared" si="43"/>
        <v>5</v>
      </c>
      <c r="R148" s="44">
        <f t="shared" si="43"/>
        <v>0</v>
      </c>
      <c r="S148" s="44">
        <f t="shared" si="43"/>
        <v>1</v>
      </c>
      <c r="T148" s="44">
        <f t="shared" si="43"/>
        <v>2</v>
      </c>
      <c r="U148" s="44">
        <f t="shared" si="43"/>
        <v>0</v>
      </c>
      <c r="V148" s="44">
        <f aca="true" t="shared" si="44" ref="V148:AA148">SUM(V135:V147)</f>
        <v>0</v>
      </c>
      <c r="W148" s="44">
        <f t="shared" si="44"/>
        <v>0</v>
      </c>
      <c r="X148" s="44">
        <f t="shared" si="44"/>
        <v>0</v>
      </c>
      <c r="Y148" s="44">
        <f t="shared" si="44"/>
        <v>0</v>
      </c>
      <c r="Z148" s="44">
        <f t="shared" si="44"/>
        <v>0</v>
      </c>
      <c r="AA148" s="44">
        <f t="shared" si="44"/>
        <v>0</v>
      </c>
      <c r="AB148" s="44">
        <f>SUM(AB135:AB147)</f>
        <v>0</v>
      </c>
      <c r="AC148" s="44">
        <f>SUM(AC135:AC147)</f>
        <v>0</v>
      </c>
      <c r="AD148" s="44">
        <f t="shared" si="26"/>
        <v>3</v>
      </c>
    </row>
    <row r="149" spans="1:30" s="65" customFormat="1" ht="15.75" thickBot="1">
      <c r="A149" s="54" t="s">
        <v>145</v>
      </c>
      <c r="B149" s="54" t="s">
        <v>141</v>
      </c>
      <c r="C149" s="1"/>
      <c r="D149" s="1"/>
      <c r="E149" s="110">
        <f>_xlfn.IFERROR(VLOOKUP(B149,'[3]NUM1'!$H$3:$L$47,2,FALSE),0)</f>
        <v>0</v>
      </c>
      <c r="F149" s="110">
        <f>_xlfn.IFERROR(VLOOKUP(B149,'[3]NUM1'!$H$3:$L$47,3,FALSE),0)</f>
        <v>0</v>
      </c>
      <c r="G149" s="110">
        <f>_xlfn.IFERROR(VLOOKUP(B149,'[3]NUM1'!$H$3:$L$47,4,FALSE),0)</f>
        <v>1</v>
      </c>
      <c r="H149" s="110"/>
      <c r="I149" s="110"/>
      <c r="J149" s="110"/>
      <c r="K149" s="110"/>
      <c r="L149" s="110"/>
      <c r="M149" s="110"/>
      <c r="N149" s="110"/>
      <c r="O149" s="110"/>
      <c r="P149" s="110"/>
      <c r="Q149" s="52">
        <f>SUM(E149:P149)</f>
        <v>1</v>
      </c>
      <c r="R149" s="110">
        <f>_xlfn.IFERROR(VLOOKUP(B149,'[3]DEN1'!$H$3:$L$72,2,FALSE),0)</f>
        <v>0</v>
      </c>
      <c r="S149" s="110">
        <f>_xlfn.IFERROR(VLOOKUP(B149,'[3]DEN1'!$H$3:$L$72,3,FALSE),0)</f>
        <v>2</v>
      </c>
      <c r="T149" s="110">
        <f>_xlfn.IFERROR(VLOOKUP(B149,'[3]DEN1'!$H$3:$L$72,4,FALSE),0)</f>
        <v>2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52">
        <f t="shared" si="26"/>
        <v>4</v>
      </c>
    </row>
    <row r="150" spans="1:30" ht="15.75" thickBot="1">
      <c r="A150" s="54" t="s">
        <v>145</v>
      </c>
      <c r="B150" s="54" t="s">
        <v>142</v>
      </c>
      <c r="C150" s="1"/>
      <c r="D150" s="1"/>
      <c r="E150" s="110">
        <f>_xlfn.IFERROR(VLOOKUP(B150,'[3]NUM1'!$H$3:$L$47,2,FALSE),0)</f>
        <v>0</v>
      </c>
      <c r="F150" s="110">
        <f>_xlfn.IFERROR(VLOOKUP(B150,'[3]NUM1'!$H$3:$L$47,3,FALSE),0)</f>
        <v>0</v>
      </c>
      <c r="G150" s="110">
        <f>_xlfn.IFERROR(VLOOKUP(B150,'[3]NUM1'!$H$3:$L$47,4,FALSE),0)</f>
        <v>0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52">
        <f>SUM(E150:P150)</f>
        <v>0</v>
      </c>
      <c r="R150" s="110">
        <f>_xlfn.IFERROR(VLOOKUP(B150,'[3]DEN1'!$H$3:$L$72,2,FALSE),0)</f>
        <v>0</v>
      </c>
      <c r="S150" s="110">
        <f>_xlfn.IFERROR(VLOOKUP(B150,'[3]DEN1'!$H$3:$L$72,3,FALSE),0)</f>
        <v>0</v>
      </c>
      <c r="T150" s="110">
        <f>_xlfn.IFERROR(VLOOKUP(B150,'[3]DEN1'!$H$3:$L$72,4,FALSE),0)</f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52">
        <f t="shared" si="26"/>
        <v>0</v>
      </c>
    </row>
    <row r="151" spans="1:30" ht="15.75" thickBot="1">
      <c r="A151" s="54" t="s">
        <v>145</v>
      </c>
      <c r="B151" s="54" t="s">
        <v>143</v>
      </c>
      <c r="C151" s="1"/>
      <c r="D151" s="1"/>
      <c r="E151" s="110">
        <f>_xlfn.IFERROR(VLOOKUP(B151,'[3]NUM1'!$H$3:$L$47,2,FALSE),0)</f>
        <v>0</v>
      </c>
      <c r="F151" s="110">
        <f>_xlfn.IFERROR(VLOOKUP(B151,'[3]NUM1'!$H$3:$L$47,3,FALSE),0)</f>
        <v>0</v>
      </c>
      <c r="G151" s="110">
        <f>_xlfn.IFERROR(VLOOKUP(B151,'[3]NUM1'!$H$3:$L$47,4,FALSE),0)</f>
        <v>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52">
        <f>SUM(E151:P151)</f>
        <v>0</v>
      </c>
      <c r="R151" s="110">
        <f>_xlfn.IFERROR(VLOOKUP(B151,'[3]DEN1'!$H$3:$L$72,2,FALSE),0)</f>
        <v>0</v>
      </c>
      <c r="S151" s="110">
        <f>_xlfn.IFERROR(VLOOKUP(B151,'[3]DEN1'!$H$3:$L$72,3,FALSE),0)</f>
        <v>0</v>
      </c>
      <c r="T151" s="110">
        <f>_xlfn.IFERROR(VLOOKUP(B151,'[3]DEN1'!$H$3:$L$72,4,FALSE),0)</f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52">
        <f t="shared" si="26"/>
        <v>0</v>
      </c>
    </row>
    <row r="152" spans="1:30" ht="15.75" thickBot="1">
      <c r="A152" s="54" t="s">
        <v>145</v>
      </c>
      <c r="B152" s="54" t="s">
        <v>144</v>
      </c>
      <c r="C152" s="1"/>
      <c r="D152" s="1"/>
      <c r="E152" s="110">
        <f>_xlfn.IFERROR(VLOOKUP(B152,'[3]NUM1'!$H$3:$L$47,2,FALSE),0)</f>
        <v>0</v>
      </c>
      <c r="F152" s="110">
        <f>_xlfn.IFERROR(VLOOKUP(B152,'[3]NUM1'!$H$3:$L$47,3,FALSE),0)</f>
        <v>0</v>
      </c>
      <c r="G152" s="110">
        <f>_xlfn.IFERROR(VLOOKUP(B152,'[3]NUM1'!$H$3:$L$47,4,FALSE),0)</f>
        <v>0</v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52">
        <f>SUM(E152:P152)</f>
        <v>0</v>
      </c>
      <c r="R152" s="110">
        <f>_xlfn.IFERROR(VLOOKUP(B152,'[3]DEN1'!$H$3:$L$72,2,FALSE),0)</f>
        <v>0</v>
      </c>
      <c r="S152" s="110">
        <f>_xlfn.IFERROR(VLOOKUP(B152,'[3]DEN1'!$H$3:$L$72,3,FALSE),0)</f>
        <v>0</v>
      </c>
      <c r="T152" s="110">
        <f>_xlfn.IFERROR(VLOOKUP(B152,'[3]DEN1'!$H$3:$L$72,4,FALSE),0)</f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52">
        <f t="shared" si="26"/>
        <v>0</v>
      </c>
    </row>
    <row r="153" spans="1:30" ht="15.75" thickBot="1">
      <c r="A153" s="173" t="s">
        <v>180</v>
      </c>
      <c r="B153" s="174"/>
      <c r="C153" s="42">
        <f>+D153/'Metas Muni'!G18</f>
        <v>0.2777777777777778</v>
      </c>
      <c r="D153" s="61">
        <f>IF(AD153=0,"N/A",Q153/AD153)</f>
        <v>0.25</v>
      </c>
      <c r="E153" s="44">
        <f>SUM(E149:E152)</f>
        <v>0</v>
      </c>
      <c r="F153" s="44">
        <f>SUM(F149:F152)</f>
        <v>0</v>
      </c>
      <c r="G153" s="44">
        <f>SUM(G149:G152)</f>
        <v>1</v>
      </c>
      <c r="H153" s="44">
        <f>SUM(H149:H152)</f>
        <v>0</v>
      </c>
      <c r="I153" s="44">
        <f aca="true" t="shared" si="45" ref="I153:N153">SUM(I149:I152)</f>
        <v>0</v>
      </c>
      <c r="J153" s="44">
        <f t="shared" si="45"/>
        <v>0</v>
      </c>
      <c r="K153" s="44">
        <f t="shared" si="45"/>
        <v>0</v>
      </c>
      <c r="L153" s="44">
        <f t="shared" si="45"/>
        <v>0</v>
      </c>
      <c r="M153" s="44">
        <f t="shared" si="45"/>
        <v>0</v>
      </c>
      <c r="N153" s="44">
        <f t="shared" si="45"/>
        <v>0</v>
      </c>
      <c r="O153" s="44">
        <f aca="true" t="shared" si="46" ref="O153:U153">SUM(O149:O152)</f>
        <v>0</v>
      </c>
      <c r="P153" s="44">
        <f t="shared" si="46"/>
        <v>0</v>
      </c>
      <c r="Q153" s="45">
        <f t="shared" si="46"/>
        <v>1</v>
      </c>
      <c r="R153" s="44">
        <f t="shared" si="46"/>
        <v>0</v>
      </c>
      <c r="S153" s="44">
        <f t="shared" si="46"/>
        <v>2</v>
      </c>
      <c r="T153" s="44">
        <f t="shared" si="46"/>
        <v>2</v>
      </c>
      <c r="U153" s="44">
        <f t="shared" si="46"/>
        <v>0</v>
      </c>
      <c r="V153" s="44">
        <f aca="true" t="shared" si="47" ref="V153:AA153">SUM(V149:V152)</f>
        <v>0</v>
      </c>
      <c r="W153" s="44">
        <f t="shared" si="47"/>
        <v>0</v>
      </c>
      <c r="X153" s="44">
        <f t="shared" si="47"/>
        <v>0</v>
      </c>
      <c r="Y153" s="44">
        <f t="shared" si="47"/>
        <v>0</v>
      </c>
      <c r="Z153" s="44">
        <f t="shared" si="47"/>
        <v>0</v>
      </c>
      <c r="AA153" s="44">
        <f t="shared" si="47"/>
        <v>0</v>
      </c>
      <c r="AB153" s="44">
        <f>SUM(AB149:AB152)</f>
        <v>0</v>
      </c>
      <c r="AC153" s="44">
        <f>SUM(AC149:AC152)</f>
        <v>0</v>
      </c>
      <c r="AD153" s="51">
        <f>SUM(AD149:AD152)</f>
        <v>4</v>
      </c>
    </row>
    <row r="154" spans="1:30" ht="15.75" thickBot="1">
      <c r="A154" s="54" t="s">
        <v>153</v>
      </c>
      <c r="B154" s="54" t="s">
        <v>146</v>
      </c>
      <c r="C154" s="1"/>
      <c r="D154" s="1"/>
      <c r="E154" s="110">
        <f>_xlfn.IFERROR(VLOOKUP(B154,'[3]NUM1'!$H$3:$L$47,2,FALSE),0)</f>
        <v>0</v>
      </c>
      <c r="F154" s="110">
        <f>_xlfn.IFERROR(VLOOKUP(B154,'[3]NUM1'!$H$3:$L$47,3,FALSE),0)</f>
        <v>0</v>
      </c>
      <c r="G154" s="110">
        <f>_xlfn.IFERROR(VLOOKUP(B154,'[3]NUM1'!$H$3:$L$47,4,FALSE),0)</f>
        <v>0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52">
        <f aca="true" t="shared" si="48" ref="Q154:Q159">SUM(E154:P154)</f>
        <v>0</v>
      </c>
      <c r="R154" s="110">
        <f>_xlfn.IFERROR(VLOOKUP(B154,'[3]DEN1'!$H$3:$L$72,2,FALSE),0)</f>
        <v>1</v>
      </c>
      <c r="S154" s="110">
        <f>_xlfn.IFERROR(VLOOKUP(B154,'[3]DEN1'!$H$3:$L$72,3,FALSE),0)</f>
        <v>0</v>
      </c>
      <c r="T154" s="110">
        <f>_xlfn.IFERROR(VLOOKUP(B154,'[3]DEN1'!$H$3:$L$72,4,FALSE),0)</f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52">
        <f t="shared" si="26"/>
        <v>1</v>
      </c>
    </row>
    <row r="155" spans="1:30" ht="15.75" thickBot="1">
      <c r="A155" s="54" t="s">
        <v>153</v>
      </c>
      <c r="B155" s="54" t="s">
        <v>147</v>
      </c>
      <c r="C155" s="1"/>
      <c r="D155" s="1"/>
      <c r="E155" s="110">
        <f>_xlfn.IFERROR(VLOOKUP(B155,'[3]NUM1'!$H$3:$L$47,2,FALSE),0)</f>
        <v>0</v>
      </c>
      <c r="F155" s="110">
        <f>_xlfn.IFERROR(VLOOKUP(B155,'[3]NUM1'!$H$3:$L$47,3,FALSE),0)</f>
        <v>0</v>
      </c>
      <c r="G155" s="110">
        <f>_xlfn.IFERROR(VLOOKUP(B155,'[3]NUM1'!$H$3:$L$47,4,FALSE),0)</f>
        <v>0</v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52">
        <f t="shared" si="48"/>
        <v>0</v>
      </c>
      <c r="R155" s="110">
        <f>_xlfn.IFERROR(VLOOKUP(B155,'[3]DEN1'!$H$3:$L$72,2,FALSE),0)</f>
        <v>0</v>
      </c>
      <c r="S155" s="110">
        <f>_xlfn.IFERROR(VLOOKUP(B155,'[3]DEN1'!$H$3:$L$72,3,FALSE),0)</f>
        <v>0</v>
      </c>
      <c r="T155" s="110">
        <f>_xlfn.IFERROR(VLOOKUP(B155,'[3]DEN1'!$H$3:$L$72,4,FALSE),0)</f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52">
        <f aca="true" t="shared" si="49" ref="AD155:AD161">SUM(R155:AC155)</f>
        <v>0</v>
      </c>
    </row>
    <row r="156" spans="1:30" ht="15.75" thickBot="1">
      <c r="A156" s="54" t="s">
        <v>153</v>
      </c>
      <c r="B156" s="54" t="s">
        <v>148</v>
      </c>
      <c r="C156" s="1"/>
      <c r="D156" s="1"/>
      <c r="E156" s="110">
        <f>_xlfn.IFERROR(VLOOKUP(B156,'[3]NUM1'!$H$3:$L$47,2,FALSE),0)</f>
        <v>0</v>
      </c>
      <c r="F156" s="110">
        <f>_xlfn.IFERROR(VLOOKUP(B156,'[3]NUM1'!$H$3:$L$47,3,FALSE),0)</f>
        <v>0</v>
      </c>
      <c r="G156" s="110">
        <f>_xlfn.IFERROR(VLOOKUP(B156,'[3]NUM1'!$H$3:$L$47,4,FALSE),0)</f>
        <v>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52">
        <f t="shared" si="48"/>
        <v>0</v>
      </c>
      <c r="R156" s="110">
        <f>_xlfn.IFERROR(VLOOKUP(B156,'[3]DEN1'!$H$3:$L$72,2,FALSE),0)</f>
        <v>0</v>
      </c>
      <c r="S156" s="110">
        <f>_xlfn.IFERROR(VLOOKUP(B156,'[3]DEN1'!$H$3:$L$72,3,FALSE),0)</f>
        <v>0</v>
      </c>
      <c r="T156" s="110">
        <f>_xlfn.IFERROR(VLOOKUP(B156,'[3]DEN1'!$H$3:$L$72,4,FALSE),0)</f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52">
        <f t="shared" si="49"/>
        <v>0</v>
      </c>
    </row>
    <row r="157" spans="1:30" ht="15.75" thickBot="1">
      <c r="A157" s="54" t="s">
        <v>153</v>
      </c>
      <c r="B157" s="54" t="s">
        <v>149</v>
      </c>
      <c r="C157" s="1"/>
      <c r="D157" s="1"/>
      <c r="E157" s="110">
        <f>_xlfn.IFERROR(VLOOKUP(B157,'[3]NUM1'!$H$3:$L$47,2,FALSE),0)</f>
        <v>0</v>
      </c>
      <c r="F157" s="110">
        <f>_xlfn.IFERROR(VLOOKUP(B157,'[3]NUM1'!$H$3:$L$47,3,FALSE),0)</f>
        <v>0</v>
      </c>
      <c r="G157" s="110">
        <f>_xlfn.IFERROR(VLOOKUP(B157,'[3]NUM1'!$H$3:$L$47,4,FALSE),0)</f>
        <v>0</v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52">
        <f t="shared" si="48"/>
        <v>0</v>
      </c>
      <c r="R157" s="110">
        <f>_xlfn.IFERROR(VLOOKUP(B157,'[3]DEN1'!$H$3:$L$72,2,FALSE),0)</f>
        <v>0</v>
      </c>
      <c r="S157" s="110">
        <f>_xlfn.IFERROR(VLOOKUP(B157,'[3]DEN1'!$H$3:$L$72,3,FALSE),0)</f>
        <v>0</v>
      </c>
      <c r="T157" s="110">
        <f>_xlfn.IFERROR(VLOOKUP(B157,'[3]DEN1'!$H$3:$L$72,4,FALSE),0)</f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52">
        <f t="shared" si="49"/>
        <v>0</v>
      </c>
    </row>
    <row r="158" spans="1:30" ht="15.75" thickBot="1">
      <c r="A158" s="54" t="s">
        <v>153</v>
      </c>
      <c r="B158" s="54" t="s">
        <v>150</v>
      </c>
      <c r="C158" s="1"/>
      <c r="D158" s="1"/>
      <c r="E158" s="110">
        <f>_xlfn.IFERROR(VLOOKUP(B158,'[3]NUM1'!$H$3:$L$47,2,FALSE),0)</f>
        <v>0</v>
      </c>
      <c r="F158" s="110">
        <f>_xlfn.IFERROR(VLOOKUP(B158,'[3]NUM1'!$H$3:$L$47,3,FALSE),0)</f>
        <v>0</v>
      </c>
      <c r="G158" s="110">
        <f>_xlfn.IFERROR(VLOOKUP(B158,'[3]NUM1'!$H$3:$L$47,4,FALSE),0)</f>
        <v>0</v>
      </c>
      <c r="H158" s="110"/>
      <c r="I158" s="110"/>
      <c r="J158" s="110"/>
      <c r="K158" s="110"/>
      <c r="L158" s="110"/>
      <c r="M158" s="110"/>
      <c r="N158" s="110"/>
      <c r="O158" s="110"/>
      <c r="P158" s="110"/>
      <c r="Q158" s="52">
        <f t="shared" si="48"/>
        <v>0</v>
      </c>
      <c r="R158" s="110">
        <f>_xlfn.IFERROR(VLOOKUP(B158,'[3]DEN1'!$H$3:$L$72,2,FALSE),0)</f>
        <v>0</v>
      </c>
      <c r="S158" s="110">
        <f>_xlfn.IFERROR(VLOOKUP(B158,'[3]DEN1'!$H$3:$L$72,3,FALSE),0)</f>
        <v>0</v>
      </c>
      <c r="T158" s="110">
        <f>_xlfn.IFERROR(VLOOKUP(B158,'[3]DEN1'!$H$3:$L$72,4,FALSE),0)</f>
        <v>0</v>
      </c>
      <c r="U158" s="110"/>
      <c r="V158" s="110"/>
      <c r="W158" s="110"/>
      <c r="X158" s="110"/>
      <c r="Y158" s="110"/>
      <c r="Z158" s="110"/>
      <c r="AA158" s="110"/>
      <c r="AB158" s="110"/>
      <c r="AC158" s="110"/>
      <c r="AD158" s="52">
        <f t="shared" si="49"/>
        <v>0</v>
      </c>
    </row>
    <row r="159" spans="1:30" ht="15.75" thickBot="1">
      <c r="A159" s="54" t="s">
        <v>153</v>
      </c>
      <c r="B159" s="54" t="s">
        <v>151</v>
      </c>
      <c r="C159" s="1"/>
      <c r="D159" s="1"/>
      <c r="E159" s="110">
        <f>_xlfn.IFERROR(VLOOKUP(B159,'[3]NUM1'!$H$3:$L$47,2,FALSE),0)</f>
        <v>0</v>
      </c>
      <c r="F159" s="110">
        <f>_xlfn.IFERROR(VLOOKUP(B159,'[3]NUM1'!$H$3:$L$47,3,FALSE),0)</f>
        <v>0</v>
      </c>
      <c r="G159" s="110">
        <f>_xlfn.IFERROR(VLOOKUP(B159,'[3]NUM1'!$H$3:$L$47,4,FALSE),0)</f>
        <v>0</v>
      </c>
      <c r="H159" s="110"/>
      <c r="I159" s="110"/>
      <c r="J159" s="110"/>
      <c r="K159" s="110"/>
      <c r="L159" s="110"/>
      <c r="M159" s="110"/>
      <c r="N159" s="110"/>
      <c r="O159" s="110"/>
      <c r="P159" s="110"/>
      <c r="Q159" s="52">
        <f t="shared" si="48"/>
        <v>0</v>
      </c>
      <c r="R159" s="110">
        <f>_xlfn.IFERROR(VLOOKUP(B159,'[3]DEN1'!$H$3:$L$72,2,FALSE),0)</f>
        <v>0</v>
      </c>
      <c r="S159" s="110">
        <f>_xlfn.IFERROR(VLOOKUP(B159,'[3]DEN1'!$H$3:$L$72,3,FALSE),0)</f>
        <v>0</v>
      </c>
      <c r="T159" s="110">
        <f>_xlfn.IFERROR(VLOOKUP(B159,'[3]DEN1'!$H$3:$L$72,4,FALSE),0)</f>
        <v>0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52">
        <f t="shared" si="49"/>
        <v>0</v>
      </c>
    </row>
    <row r="160" spans="1:30" ht="15.75" thickBot="1">
      <c r="A160" s="54" t="s">
        <v>153</v>
      </c>
      <c r="B160" s="54" t="s">
        <v>152</v>
      </c>
      <c r="C160" s="1"/>
      <c r="D160" s="1"/>
      <c r="E160" s="110">
        <f>_xlfn.IFERROR(VLOOKUP(B160,'[3]NUM1'!$H$3:$L$47,2,FALSE),0)</f>
        <v>0</v>
      </c>
      <c r="F160" s="110">
        <f>_xlfn.IFERROR(VLOOKUP(B160,'[3]NUM1'!$H$3:$L$47,3,FALSE),0)</f>
        <v>0</v>
      </c>
      <c r="G160" s="110">
        <f>_xlfn.IFERROR(VLOOKUP(B160,'[3]NUM1'!$H$3:$L$47,4,FALSE),0)</f>
        <v>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52">
        <f>SUM(E160:P160)</f>
        <v>0</v>
      </c>
      <c r="R160" s="110">
        <f>_xlfn.IFERROR(VLOOKUP(B160,'[3]DEN1'!$H$3:$L$72,2,FALSE),0)</f>
        <v>0</v>
      </c>
      <c r="S160" s="110">
        <f>_xlfn.IFERROR(VLOOKUP(B160,'[3]DEN1'!$H$3:$L$72,3,FALSE),0)</f>
        <v>0</v>
      </c>
      <c r="T160" s="110">
        <f>_xlfn.IFERROR(VLOOKUP(B160,'[3]DEN1'!$H$3:$L$72,4,FALSE),0)</f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52">
        <f t="shared" si="49"/>
        <v>0</v>
      </c>
    </row>
    <row r="161" spans="1:30" ht="15.75" thickBot="1">
      <c r="A161" s="173" t="s">
        <v>181</v>
      </c>
      <c r="B161" s="174"/>
      <c r="C161" s="42">
        <f>+D161/'Metas Muni'!G19</f>
        <v>0</v>
      </c>
      <c r="D161" s="61">
        <f>IF(AD161=0,"N/A",Q161/AD161)</f>
        <v>0</v>
      </c>
      <c r="E161" s="44">
        <f>SUM(E154:E160)</f>
        <v>0</v>
      </c>
      <c r="F161" s="44">
        <f>SUM(F154:F160)</f>
        <v>0</v>
      </c>
      <c r="G161" s="44">
        <f>SUM(G154:G160)</f>
        <v>0</v>
      </c>
      <c r="H161" s="44">
        <f>SUM(H154:H160)</f>
        <v>0</v>
      </c>
      <c r="I161" s="44">
        <f aca="true" t="shared" si="50" ref="I161:N161">SUM(I154:I160)</f>
        <v>0</v>
      </c>
      <c r="J161" s="44">
        <f t="shared" si="50"/>
        <v>0</v>
      </c>
      <c r="K161" s="44">
        <f t="shared" si="50"/>
        <v>0</v>
      </c>
      <c r="L161" s="44">
        <f t="shared" si="50"/>
        <v>0</v>
      </c>
      <c r="M161" s="44">
        <f t="shared" si="50"/>
        <v>0</v>
      </c>
      <c r="N161" s="44">
        <f t="shared" si="50"/>
        <v>0</v>
      </c>
      <c r="O161" s="44">
        <f>SUM(O154:O160)</f>
        <v>0</v>
      </c>
      <c r="P161" s="44">
        <f>SUM(P154:P160)</f>
        <v>0</v>
      </c>
      <c r="Q161" s="45">
        <f aca="true" t="shared" si="51" ref="Q161:AA161">SUM(Q154:Q160)</f>
        <v>0</v>
      </c>
      <c r="R161" s="44">
        <f t="shared" si="51"/>
        <v>1</v>
      </c>
      <c r="S161" s="44">
        <f t="shared" si="51"/>
        <v>0</v>
      </c>
      <c r="T161" s="44">
        <f t="shared" si="51"/>
        <v>0</v>
      </c>
      <c r="U161" s="44">
        <f t="shared" si="51"/>
        <v>0</v>
      </c>
      <c r="V161" s="44">
        <f t="shared" si="51"/>
        <v>0</v>
      </c>
      <c r="W161" s="44">
        <f t="shared" si="51"/>
        <v>0</v>
      </c>
      <c r="X161" s="44">
        <f t="shared" si="51"/>
        <v>0</v>
      </c>
      <c r="Y161" s="44">
        <f t="shared" si="51"/>
        <v>0</v>
      </c>
      <c r="Z161" s="44">
        <f t="shared" si="51"/>
        <v>0</v>
      </c>
      <c r="AA161" s="44">
        <f t="shared" si="51"/>
        <v>0</v>
      </c>
      <c r="AB161" s="44">
        <f>SUM(AB154:AB160)</f>
        <v>0</v>
      </c>
      <c r="AC161" s="44">
        <f>SUM(AC154:AC160)</f>
        <v>0</v>
      </c>
      <c r="AD161" s="44">
        <f t="shared" si="49"/>
        <v>1</v>
      </c>
    </row>
    <row r="162" spans="1:30" ht="15">
      <c r="A162"/>
      <c r="B162" s="3" t="s">
        <v>168</v>
      </c>
      <c r="C162" s="37"/>
      <c r="D162" s="32"/>
      <c r="E162" s="2">
        <f aca="true" t="shared" si="52" ref="E162:P162">+E26+E38+E59+E74+E85+E91+E102+E121+E134+E148+E153+E161</f>
        <v>22</v>
      </c>
      <c r="F162" s="2">
        <f t="shared" si="52"/>
        <v>10</v>
      </c>
      <c r="G162" s="2">
        <f t="shared" si="52"/>
        <v>25</v>
      </c>
      <c r="H162" s="2">
        <f t="shared" si="52"/>
        <v>0</v>
      </c>
      <c r="I162" s="2">
        <f t="shared" si="52"/>
        <v>0</v>
      </c>
      <c r="J162" s="2">
        <f t="shared" si="52"/>
        <v>0</v>
      </c>
      <c r="K162" s="2">
        <f t="shared" si="52"/>
        <v>0</v>
      </c>
      <c r="L162" s="2">
        <f t="shared" si="52"/>
        <v>0</v>
      </c>
      <c r="M162" s="2">
        <f t="shared" si="52"/>
        <v>0</v>
      </c>
      <c r="N162" s="2">
        <f t="shared" si="52"/>
        <v>0</v>
      </c>
      <c r="O162" s="2">
        <f t="shared" si="52"/>
        <v>0</v>
      </c>
      <c r="P162" s="2">
        <f t="shared" si="52"/>
        <v>0</v>
      </c>
      <c r="Q162" s="89">
        <f>+Q26+Q38+Q59+Q74+Q85+Q91+Q102+Q121+Q134+Q148+Q153+Q161+Q43+Q48</f>
        <v>57</v>
      </c>
      <c r="R162" s="2">
        <f aca="true" t="shared" si="53" ref="R162:AC162">+R26+R38+R59+R74+R85+R91+R102+R121+R134+R148+R153+R161</f>
        <v>85</v>
      </c>
      <c r="S162" s="2">
        <f t="shared" si="53"/>
        <v>42</v>
      </c>
      <c r="T162" s="2">
        <f t="shared" si="53"/>
        <v>59</v>
      </c>
      <c r="U162" s="2">
        <f t="shared" si="53"/>
        <v>0</v>
      </c>
      <c r="V162" s="2">
        <f t="shared" si="53"/>
        <v>0</v>
      </c>
      <c r="W162" s="2">
        <f t="shared" si="53"/>
        <v>0</v>
      </c>
      <c r="X162" s="2">
        <f t="shared" si="53"/>
        <v>0</v>
      </c>
      <c r="Y162" s="2">
        <f t="shared" si="53"/>
        <v>0</v>
      </c>
      <c r="Z162" s="2">
        <f t="shared" si="53"/>
        <v>0</v>
      </c>
      <c r="AA162" s="2">
        <f t="shared" si="53"/>
        <v>0</v>
      </c>
      <c r="AB162" s="2">
        <f t="shared" si="53"/>
        <v>0</v>
      </c>
      <c r="AC162" s="2">
        <f t="shared" si="53"/>
        <v>0</v>
      </c>
      <c r="AD162" s="89">
        <f>+AD26+AD38+AD59+AD74+AD85+AD91+AD102+AD121+AD134+AD148+AD153+AD161+AD43+AD48</f>
        <v>187</v>
      </c>
    </row>
    <row r="163" ht="15">
      <c r="D163" s="96"/>
    </row>
    <row r="165" ht="15">
      <c r="Q165" s="95"/>
    </row>
  </sheetData>
  <sheetProtection/>
  <mergeCells count="23">
    <mergeCell ref="A161:B161"/>
    <mergeCell ref="A74:B74"/>
    <mergeCell ref="A85:B85"/>
    <mergeCell ref="A91:B91"/>
    <mergeCell ref="A102:B102"/>
    <mergeCell ref="A121:B121"/>
    <mergeCell ref="A134:B134"/>
    <mergeCell ref="R10:AD10"/>
    <mergeCell ref="A1:A10"/>
    <mergeCell ref="B1:B10"/>
    <mergeCell ref="E2:Q9"/>
    <mergeCell ref="E10:Q10"/>
    <mergeCell ref="R2:AD9"/>
    <mergeCell ref="E1:AD1"/>
    <mergeCell ref="D1:D10"/>
    <mergeCell ref="A38:B38"/>
    <mergeCell ref="A59:B59"/>
    <mergeCell ref="C1:C11"/>
    <mergeCell ref="A148:B148"/>
    <mergeCell ref="A153:B153"/>
    <mergeCell ref="A26:B26"/>
    <mergeCell ref="A43:B43"/>
    <mergeCell ref="A48:B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EADC2"/>
  </sheetPr>
  <dimension ref="A1:I163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43.8515625" style="64" customWidth="1"/>
    <col min="2" max="2" width="47.00390625" style="64" bestFit="1" customWidth="1"/>
    <col min="3" max="3" width="14.28125" style="64" bestFit="1" customWidth="1"/>
    <col min="4" max="4" width="11.57421875" style="64" customWidth="1"/>
    <col min="5" max="5" width="11.57421875" style="106" customWidth="1"/>
    <col min="6" max="6" width="11.57421875" style="64" customWidth="1"/>
    <col min="7" max="7" width="14.7109375" style="97" customWidth="1"/>
    <col min="8" max="8" width="14.421875" style="97" bestFit="1" customWidth="1"/>
    <col min="9" max="9" width="17.28125" style="97" bestFit="1" customWidth="1"/>
    <col min="10" max="16384" width="11.421875" style="64" customWidth="1"/>
  </cols>
  <sheetData>
    <row r="1" spans="1:9" ht="73.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196" t="s">
        <v>292</v>
      </c>
      <c r="F1" s="197"/>
      <c r="G1" s="197"/>
      <c r="H1" s="197"/>
      <c r="I1" s="197"/>
    </row>
    <row r="2" spans="1:9" ht="15" customHeight="1" thickTop="1">
      <c r="A2" s="176"/>
      <c r="B2" s="183"/>
      <c r="C2" s="176"/>
      <c r="D2" s="216"/>
      <c r="E2" s="203" t="s">
        <v>2</v>
      </c>
      <c r="F2" s="204"/>
      <c r="G2" s="209" t="s">
        <v>3</v>
      </c>
      <c r="H2" s="210"/>
      <c r="I2" s="211"/>
    </row>
    <row r="3" spans="1:9" ht="15" customHeight="1">
      <c r="A3" s="176"/>
      <c r="B3" s="183"/>
      <c r="C3" s="176"/>
      <c r="D3" s="216"/>
      <c r="E3" s="187"/>
      <c r="F3" s="188"/>
      <c r="G3" s="212"/>
      <c r="H3" s="213"/>
      <c r="I3" s="214"/>
    </row>
    <row r="4" spans="1:9" ht="15" customHeight="1">
      <c r="A4" s="176"/>
      <c r="B4" s="183"/>
      <c r="C4" s="176"/>
      <c r="D4" s="216"/>
      <c r="E4" s="187"/>
      <c r="F4" s="188"/>
      <c r="G4" s="212"/>
      <c r="H4" s="213"/>
      <c r="I4" s="214"/>
    </row>
    <row r="5" spans="1:9" ht="15" customHeight="1">
      <c r="A5" s="176"/>
      <c r="B5" s="183"/>
      <c r="C5" s="176"/>
      <c r="D5" s="216"/>
      <c r="E5" s="187"/>
      <c r="F5" s="188"/>
      <c r="G5" s="212"/>
      <c r="H5" s="213"/>
      <c r="I5" s="214"/>
    </row>
    <row r="6" spans="1:9" ht="15" customHeight="1">
      <c r="A6" s="176"/>
      <c r="B6" s="183"/>
      <c r="C6" s="176"/>
      <c r="D6" s="216"/>
      <c r="E6" s="187"/>
      <c r="F6" s="188"/>
      <c r="G6" s="212"/>
      <c r="H6" s="213"/>
      <c r="I6" s="214"/>
    </row>
    <row r="7" spans="1:9" ht="15" customHeight="1">
      <c r="A7" s="176"/>
      <c r="B7" s="183"/>
      <c r="C7" s="176"/>
      <c r="D7" s="216"/>
      <c r="E7" s="187"/>
      <c r="F7" s="188"/>
      <c r="G7" s="212"/>
      <c r="H7" s="213"/>
      <c r="I7" s="214"/>
    </row>
    <row r="8" spans="1:9" ht="15" customHeight="1">
      <c r="A8" s="176"/>
      <c r="B8" s="183"/>
      <c r="C8" s="176"/>
      <c r="D8" s="216"/>
      <c r="E8" s="187"/>
      <c r="F8" s="188"/>
      <c r="G8" s="212"/>
      <c r="H8" s="213"/>
      <c r="I8" s="214"/>
    </row>
    <row r="9" spans="1:9" ht="15.75" customHeight="1" thickBot="1">
      <c r="A9" s="176"/>
      <c r="B9" s="183"/>
      <c r="C9" s="176"/>
      <c r="D9" s="216"/>
      <c r="E9" s="189"/>
      <c r="F9" s="190"/>
      <c r="G9" s="212"/>
      <c r="H9" s="213"/>
      <c r="I9" s="214"/>
    </row>
    <row r="10" spans="1:9" ht="63.75" customHeight="1" thickBot="1" thickTop="1">
      <c r="A10" s="177"/>
      <c r="B10" s="177"/>
      <c r="C10" s="176"/>
      <c r="D10" s="217"/>
      <c r="E10" s="201" t="s">
        <v>210</v>
      </c>
      <c r="F10" s="202"/>
      <c r="G10" s="207" t="s">
        <v>3</v>
      </c>
      <c r="H10" s="205" t="s">
        <v>288</v>
      </c>
      <c r="I10" s="207" t="s">
        <v>289</v>
      </c>
    </row>
    <row r="11" spans="1:9" ht="46.5" customHeight="1" thickBot="1">
      <c r="A11" s="145"/>
      <c r="B11" s="145"/>
      <c r="C11" s="177"/>
      <c r="D11" s="145" t="s">
        <v>167</v>
      </c>
      <c r="E11" s="148" t="s">
        <v>16</v>
      </c>
      <c r="F11" s="146" t="s">
        <v>18</v>
      </c>
      <c r="G11" s="208"/>
      <c r="H11" s="206"/>
      <c r="I11" s="208"/>
    </row>
    <row r="12" spans="1:9" ht="15.75" thickBot="1">
      <c r="A12" s="54" t="s">
        <v>32</v>
      </c>
      <c r="B12" s="54" t="s">
        <v>19</v>
      </c>
      <c r="C12" s="1"/>
      <c r="D12" s="25"/>
      <c r="E12" s="103"/>
      <c r="F12" s="103"/>
      <c r="G12" s="111"/>
      <c r="H12" s="103"/>
      <c r="I12" s="111"/>
    </row>
    <row r="13" spans="1:9" ht="15.75" thickBot="1">
      <c r="A13" s="54" t="s">
        <v>32</v>
      </c>
      <c r="B13" s="54" t="s">
        <v>20</v>
      </c>
      <c r="C13" s="1"/>
      <c r="D13" s="25"/>
      <c r="E13" s="103"/>
      <c r="F13" s="103"/>
      <c r="G13" s="111"/>
      <c r="H13" s="103"/>
      <c r="I13" s="111"/>
    </row>
    <row r="14" spans="1:9" ht="15.75" thickBot="1">
      <c r="A14" s="54" t="s">
        <v>32</v>
      </c>
      <c r="B14" s="54" t="s">
        <v>21</v>
      </c>
      <c r="C14" s="1"/>
      <c r="D14" s="25"/>
      <c r="E14" s="103"/>
      <c r="F14" s="103"/>
      <c r="G14" s="111"/>
      <c r="H14" s="103"/>
      <c r="I14" s="111"/>
    </row>
    <row r="15" spans="1:9" ht="15.75" thickBot="1">
      <c r="A15" s="54" t="s">
        <v>32</v>
      </c>
      <c r="B15" s="54" t="s">
        <v>22</v>
      </c>
      <c r="C15" s="1"/>
      <c r="D15" s="25"/>
      <c r="E15" s="103"/>
      <c r="F15" s="103"/>
      <c r="G15" s="111"/>
      <c r="H15" s="103"/>
      <c r="I15" s="111"/>
    </row>
    <row r="16" spans="1:9" ht="15.75" thickBot="1">
      <c r="A16" s="54" t="s">
        <v>32</v>
      </c>
      <c r="B16" s="54" t="s">
        <v>23</v>
      </c>
      <c r="C16" s="4"/>
      <c r="D16" s="25"/>
      <c r="E16" s="103"/>
      <c r="F16" s="103"/>
      <c r="G16" s="111"/>
      <c r="H16" s="103"/>
      <c r="I16" s="111"/>
    </row>
    <row r="17" spans="1:9" ht="15.75" thickBot="1">
      <c r="A17" s="54" t="s">
        <v>32</v>
      </c>
      <c r="B17" s="54" t="s">
        <v>24</v>
      </c>
      <c r="C17" s="1"/>
      <c r="D17" s="25"/>
      <c r="E17" s="103"/>
      <c r="F17" s="103"/>
      <c r="G17" s="111"/>
      <c r="H17" s="103"/>
      <c r="I17" s="111"/>
    </row>
    <row r="18" spans="1:9" ht="15.75" thickBot="1">
      <c r="A18" s="54" t="s">
        <v>32</v>
      </c>
      <c r="B18" s="54" t="s">
        <v>25</v>
      </c>
      <c r="C18" s="1"/>
      <c r="D18" s="25"/>
      <c r="E18" s="103"/>
      <c r="F18" s="103"/>
      <c r="G18" s="111"/>
      <c r="H18" s="103"/>
      <c r="I18" s="111"/>
    </row>
    <row r="19" spans="1:9" ht="15.75" thickBot="1">
      <c r="A19" s="54" t="s">
        <v>32</v>
      </c>
      <c r="B19" s="54" t="s">
        <v>26</v>
      </c>
      <c r="C19" s="1"/>
      <c r="D19" s="25"/>
      <c r="E19" s="103"/>
      <c r="F19" s="103"/>
      <c r="G19" s="111"/>
      <c r="H19" s="103"/>
      <c r="I19" s="111"/>
    </row>
    <row r="20" spans="1:9" ht="15.75" thickBot="1">
      <c r="A20" s="54" t="s">
        <v>32</v>
      </c>
      <c r="B20" s="54" t="s">
        <v>27</v>
      </c>
      <c r="C20" s="1"/>
      <c r="D20" s="25"/>
      <c r="E20" s="103"/>
      <c r="F20" s="103"/>
      <c r="G20" s="111"/>
      <c r="H20" s="103"/>
      <c r="I20" s="111"/>
    </row>
    <row r="21" spans="1:9" ht="15.75" thickBot="1">
      <c r="A21" s="54" t="s">
        <v>32</v>
      </c>
      <c r="B21" s="54" t="s">
        <v>28</v>
      </c>
      <c r="C21" s="25"/>
      <c r="D21" s="25"/>
      <c r="E21" s="103"/>
      <c r="F21" s="103"/>
      <c r="G21" s="111"/>
      <c r="H21" s="103"/>
      <c r="I21" s="111"/>
    </row>
    <row r="22" spans="1:9" ht="15.75" thickBot="1">
      <c r="A22" s="54" t="s">
        <v>32</v>
      </c>
      <c r="B22" s="54" t="s">
        <v>29</v>
      </c>
      <c r="C22" s="1"/>
      <c r="D22" s="25"/>
      <c r="E22" s="103"/>
      <c r="F22" s="103"/>
      <c r="G22" s="111"/>
      <c r="H22" s="103"/>
      <c r="I22" s="111"/>
    </row>
    <row r="23" spans="1:9" ht="15.75" thickBot="1">
      <c r="A23" s="54" t="s">
        <v>32</v>
      </c>
      <c r="B23" s="54" t="s">
        <v>30</v>
      </c>
      <c r="C23" s="1"/>
      <c r="D23" s="25"/>
      <c r="E23" s="103"/>
      <c r="F23" s="103"/>
      <c r="G23" s="111"/>
      <c r="H23" s="103"/>
      <c r="I23" s="111"/>
    </row>
    <row r="24" spans="1:9" ht="15.75" thickBot="1">
      <c r="A24" s="54" t="s">
        <v>32</v>
      </c>
      <c r="B24" s="54" t="s">
        <v>31</v>
      </c>
      <c r="C24" s="1"/>
      <c r="D24" s="25"/>
      <c r="E24" s="103"/>
      <c r="F24" s="103"/>
      <c r="G24" s="111"/>
      <c r="H24" s="103"/>
      <c r="I24" s="111"/>
    </row>
    <row r="25" spans="1:9" ht="15.75" thickBot="1">
      <c r="A25" s="54" t="s">
        <v>32</v>
      </c>
      <c r="B25" s="55" t="s">
        <v>285</v>
      </c>
      <c r="C25" s="1"/>
      <c r="D25" s="25"/>
      <c r="E25" s="103"/>
      <c r="F25" s="103"/>
      <c r="G25" s="111"/>
      <c r="H25" s="103"/>
      <c r="I25" s="111"/>
    </row>
    <row r="26" spans="1:9" ht="15.75" thickBot="1">
      <c r="A26" s="173" t="s">
        <v>154</v>
      </c>
      <c r="B26" s="174"/>
      <c r="C26" s="42">
        <f>+D26/'Metas Muni'!H6</f>
        <v>0</v>
      </c>
      <c r="D26" s="154">
        <f>+E26/G26</f>
        <v>0</v>
      </c>
      <c r="E26" s="104">
        <f>SUM(E12:E25)</f>
        <v>0</v>
      </c>
      <c r="F26" s="104">
        <f>SUM(F12:F25)</f>
        <v>0</v>
      </c>
      <c r="G26" s="104">
        <f>+H26+I26</f>
        <v>1462</v>
      </c>
      <c r="H26" s="104">
        <f>SUM(H12:H25)</f>
        <v>0</v>
      </c>
      <c r="I26" s="104">
        <v>1462</v>
      </c>
    </row>
    <row r="27" spans="1:9" ht="15.75" thickBot="1">
      <c r="A27" s="54" t="s">
        <v>33</v>
      </c>
      <c r="B27" s="54" t="s">
        <v>34</v>
      </c>
      <c r="C27" s="1"/>
      <c r="D27" s="25"/>
      <c r="E27" s="103"/>
      <c r="F27" s="103"/>
      <c r="G27" s="111"/>
      <c r="H27" s="103"/>
      <c r="I27" s="111"/>
    </row>
    <row r="28" spans="1:9" ht="15.75" thickBot="1">
      <c r="A28" s="54" t="s">
        <v>33</v>
      </c>
      <c r="B28" s="54" t="s">
        <v>35</v>
      </c>
      <c r="C28" s="1"/>
      <c r="D28" s="25"/>
      <c r="E28" s="103"/>
      <c r="F28" s="103"/>
      <c r="G28" s="111"/>
      <c r="H28" s="103"/>
      <c r="I28" s="111"/>
    </row>
    <row r="29" spans="1:9" ht="15.75" thickBot="1">
      <c r="A29" s="54" t="s">
        <v>33</v>
      </c>
      <c r="B29" s="54" t="s">
        <v>36</v>
      </c>
      <c r="C29" s="1"/>
      <c r="D29" s="25"/>
      <c r="E29" s="103"/>
      <c r="F29" s="103"/>
      <c r="G29" s="111"/>
      <c r="H29" s="103"/>
      <c r="I29" s="111"/>
    </row>
    <row r="30" spans="1:9" ht="15.75" thickBot="1">
      <c r="A30" s="54" t="s">
        <v>33</v>
      </c>
      <c r="B30" s="54" t="s">
        <v>37</v>
      </c>
      <c r="C30" s="1"/>
      <c r="D30" s="25"/>
      <c r="E30" s="103"/>
      <c r="F30" s="103"/>
      <c r="G30" s="111"/>
      <c r="H30" s="103"/>
      <c r="I30" s="111"/>
    </row>
    <row r="31" spans="1:9" ht="15.75" thickBot="1">
      <c r="A31" s="54" t="s">
        <v>33</v>
      </c>
      <c r="B31" s="54" t="s">
        <v>38</v>
      </c>
      <c r="C31" s="1"/>
      <c r="D31" s="25"/>
      <c r="E31" s="103"/>
      <c r="F31" s="103"/>
      <c r="G31" s="111"/>
      <c r="H31" s="103"/>
      <c r="I31" s="111"/>
    </row>
    <row r="32" spans="1:9" ht="15.75" thickBot="1">
      <c r="A32" s="54" t="s">
        <v>33</v>
      </c>
      <c r="B32" s="54" t="s">
        <v>39</v>
      </c>
      <c r="C32" s="1"/>
      <c r="D32" s="25"/>
      <c r="E32" s="103"/>
      <c r="F32" s="103"/>
      <c r="G32" s="111"/>
      <c r="H32" s="103"/>
      <c r="I32" s="111"/>
    </row>
    <row r="33" spans="1:9" ht="15.75" thickBot="1">
      <c r="A33" s="54" t="s">
        <v>33</v>
      </c>
      <c r="B33" s="54" t="s">
        <v>40</v>
      </c>
      <c r="C33" s="1"/>
      <c r="D33" s="25"/>
      <c r="E33" s="103"/>
      <c r="F33" s="103"/>
      <c r="G33" s="111"/>
      <c r="H33" s="103"/>
      <c r="I33" s="111"/>
    </row>
    <row r="34" spans="1:9" ht="15.75" thickBot="1">
      <c r="A34" s="54" t="s">
        <v>33</v>
      </c>
      <c r="B34" s="54" t="s">
        <v>41</v>
      </c>
      <c r="C34" s="1"/>
      <c r="D34" s="25"/>
      <c r="E34" s="103"/>
      <c r="F34" s="103"/>
      <c r="G34" s="111"/>
      <c r="H34" s="103"/>
      <c r="I34" s="111"/>
    </row>
    <row r="35" spans="1:9" ht="15.75" thickBot="1">
      <c r="A35" s="54" t="s">
        <v>33</v>
      </c>
      <c r="B35" s="54" t="s">
        <v>42</v>
      </c>
      <c r="C35" s="1"/>
      <c r="D35" s="25"/>
      <c r="E35" s="103"/>
      <c r="F35" s="103"/>
      <c r="G35" s="111"/>
      <c r="H35" s="103"/>
      <c r="I35" s="111"/>
    </row>
    <row r="36" spans="1:9" ht="15.75" thickBot="1">
      <c r="A36" s="54" t="s">
        <v>33</v>
      </c>
      <c r="B36" s="54" t="s">
        <v>43</v>
      </c>
      <c r="C36" s="1"/>
      <c r="D36" s="25"/>
      <c r="E36" s="103"/>
      <c r="F36" s="103"/>
      <c r="G36" s="111"/>
      <c r="H36" s="103"/>
      <c r="I36" s="111"/>
    </row>
    <row r="37" spans="1:9" ht="15.75" thickBot="1">
      <c r="A37" s="58" t="s">
        <v>33</v>
      </c>
      <c r="B37" s="54" t="s">
        <v>267</v>
      </c>
      <c r="C37" s="1"/>
      <c r="D37" s="25"/>
      <c r="E37" s="103"/>
      <c r="F37" s="103"/>
      <c r="G37" s="111"/>
      <c r="H37" s="103"/>
      <c r="I37" s="111"/>
    </row>
    <row r="38" spans="1:9" ht="15.75" thickBot="1">
      <c r="A38" s="173" t="s">
        <v>155</v>
      </c>
      <c r="B38" s="174"/>
      <c r="C38" s="42">
        <f>+D38/'Metas Muni'!H7</f>
        <v>0</v>
      </c>
      <c r="D38" s="43">
        <f>+F38/G38</f>
        <v>0</v>
      </c>
      <c r="E38" s="104">
        <f>SUM(E27:E37)</f>
        <v>0</v>
      </c>
      <c r="F38" s="104">
        <f>SUM(F27:F37)</f>
        <v>0</v>
      </c>
      <c r="G38" s="104">
        <f>+H38+I38</f>
        <v>1539</v>
      </c>
      <c r="H38" s="104">
        <f>SUM(H27:H37)</f>
        <v>0</v>
      </c>
      <c r="I38" s="104">
        <v>1539</v>
      </c>
    </row>
    <row r="39" spans="1:9" ht="15.75" thickBot="1">
      <c r="A39" s="59" t="s">
        <v>236</v>
      </c>
      <c r="B39" s="1" t="s">
        <v>237</v>
      </c>
      <c r="C39" s="1"/>
      <c r="D39" s="25"/>
      <c r="E39" s="103"/>
      <c r="F39" s="103"/>
      <c r="G39" s="111"/>
      <c r="H39" s="103"/>
      <c r="I39" s="111"/>
    </row>
    <row r="40" spans="1:9" ht="15.75" thickBot="1">
      <c r="A40" s="59" t="s">
        <v>236</v>
      </c>
      <c r="B40" s="1" t="s">
        <v>238</v>
      </c>
      <c r="C40" s="1"/>
      <c r="D40" s="25"/>
      <c r="E40" s="103"/>
      <c r="F40" s="103"/>
      <c r="G40" s="111"/>
      <c r="H40" s="104"/>
      <c r="I40" s="111"/>
    </row>
    <row r="41" spans="1:9" ht="15.75" thickBot="1">
      <c r="A41" s="59" t="s">
        <v>236</v>
      </c>
      <c r="B41" s="1" t="s">
        <v>239</v>
      </c>
      <c r="C41" s="1"/>
      <c r="D41" s="25"/>
      <c r="E41" s="103"/>
      <c r="F41" s="103"/>
      <c r="G41" s="111"/>
      <c r="H41" s="104"/>
      <c r="I41" s="111"/>
    </row>
    <row r="42" spans="1:9" ht="15.75" thickBot="1">
      <c r="A42" s="59" t="s">
        <v>236</v>
      </c>
      <c r="B42" s="1" t="s">
        <v>240</v>
      </c>
      <c r="C42" s="1"/>
      <c r="D42" s="25"/>
      <c r="E42" s="103"/>
      <c r="F42" s="103"/>
      <c r="G42" s="111"/>
      <c r="H42" s="104"/>
      <c r="I42" s="111"/>
    </row>
    <row r="43" spans="1:9" ht="15.75" thickBot="1">
      <c r="A43" s="178" t="s">
        <v>241</v>
      </c>
      <c r="B43" s="179"/>
      <c r="C43" s="42" t="e">
        <f>+D43/'Metas Muni'!H8</f>
        <v>#DIV/0!</v>
      </c>
      <c r="D43" s="43" t="e">
        <f>+F43/G43</f>
        <v>#DIV/0!</v>
      </c>
      <c r="E43" s="104">
        <f>SUM(E39:E42)</f>
        <v>0</v>
      </c>
      <c r="F43" s="104">
        <f>SUM(F39:F42)</f>
        <v>0</v>
      </c>
      <c r="G43" s="104">
        <f>+H43+I43</f>
        <v>0</v>
      </c>
      <c r="H43" s="104">
        <f>SUM(H39:H42)</f>
        <v>0</v>
      </c>
      <c r="I43" s="104">
        <v>0</v>
      </c>
    </row>
    <row r="44" spans="1:9" ht="15.75" thickBot="1">
      <c r="A44" s="59" t="s">
        <v>242</v>
      </c>
      <c r="B44" s="1" t="s">
        <v>243</v>
      </c>
      <c r="C44" s="1"/>
      <c r="D44" s="25"/>
      <c r="E44" s="103"/>
      <c r="F44" s="103"/>
      <c r="G44" s="111"/>
      <c r="H44" s="103"/>
      <c r="I44" s="111"/>
    </row>
    <row r="45" spans="1:9" ht="15.75" thickBot="1">
      <c r="A45" s="59" t="s">
        <v>242</v>
      </c>
      <c r="B45" s="1" t="s">
        <v>244</v>
      </c>
      <c r="C45" s="1"/>
      <c r="D45" s="25"/>
      <c r="E45" s="103"/>
      <c r="F45" s="103"/>
      <c r="G45" s="111"/>
      <c r="H45" s="104"/>
      <c r="I45" s="111"/>
    </row>
    <row r="46" spans="1:9" ht="15.75" thickBot="1">
      <c r="A46" s="59" t="s">
        <v>242</v>
      </c>
      <c r="B46" s="1" t="s">
        <v>245</v>
      </c>
      <c r="C46" s="1"/>
      <c r="D46" s="25"/>
      <c r="E46" s="103"/>
      <c r="F46" s="103"/>
      <c r="G46" s="111"/>
      <c r="H46" s="104"/>
      <c r="I46" s="111"/>
    </row>
    <row r="47" spans="1:9" ht="15.75" thickBot="1">
      <c r="A47" s="59" t="s">
        <v>242</v>
      </c>
      <c r="B47" s="1" t="s">
        <v>246</v>
      </c>
      <c r="C47" s="1"/>
      <c r="D47" s="25"/>
      <c r="E47" s="103"/>
      <c r="F47" s="103"/>
      <c r="G47" s="111"/>
      <c r="H47" s="104"/>
      <c r="I47" s="111"/>
    </row>
    <row r="48" spans="1:9" ht="15.75" thickBot="1">
      <c r="A48" s="178" t="s">
        <v>247</v>
      </c>
      <c r="B48" s="179"/>
      <c r="C48" s="42" t="e">
        <f>+D48/'Metas Muni'!H9</f>
        <v>#DIV/0!</v>
      </c>
      <c r="D48" s="43" t="e">
        <f>+F48/G48</f>
        <v>#DIV/0!</v>
      </c>
      <c r="E48" s="104">
        <f>SUM(E44:E47)</f>
        <v>0</v>
      </c>
      <c r="F48" s="104">
        <f>SUM(F44:F47)</f>
        <v>0</v>
      </c>
      <c r="G48" s="104">
        <f>+H48+I48</f>
        <v>0</v>
      </c>
      <c r="H48" s="104">
        <f>SUM(H44:H47)</f>
        <v>0</v>
      </c>
      <c r="I48" s="104">
        <v>0</v>
      </c>
    </row>
    <row r="49" spans="1:9" ht="15.75" thickBot="1">
      <c r="A49" s="54" t="s">
        <v>54</v>
      </c>
      <c r="B49" s="54" t="s">
        <v>44</v>
      </c>
      <c r="C49" s="1"/>
      <c r="D49" s="25"/>
      <c r="E49" s="103"/>
      <c r="F49" s="103"/>
      <c r="G49" s="111"/>
      <c r="H49" s="103"/>
      <c r="I49" s="111"/>
    </row>
    <row r="50" spans="1:9" ht="15.75" thickBot="1">
      <c r="A50" s="54" t="s">
        <v>54</v>
      </c>
      <c r="B50" s="54" t="s">
        <v>45</v>
      </c>
      <c r="C50" s="1"/>
      <c r="D50" s="25"/>
      <c r="E50" s="103"/>
      <c r="F50" s="103"/>
      <c r="G50" s="111"/>
      <c r="H50" s="103"/>
      <c r="I50" s="111"/>
    </row>
    <row r="51" spans="1:9" ht="15.75" thickBot="1">
      <c r="A51" s="54" t="s">
        <v>54</v>
      </c>
      <c r="B51" s="54" t="s">
        <v>46</v>
      </c>
      <c r="C51" s="1"/>
      <c r="D51" s="25"/>
      <c r="E51" s="103"/>
      <c r="F51" s="103"/>
      <c r="G51" s="111"/>
      <c r="H51" s="103"/>
      <c r="I51" s="111"/>
    </row>
    <row r="52" spans="1:9" ht="15.75" thickBot="1">
      <c r="A52" s="54" t="s">
        <v>54</v>
      </c>
      <c r="B52" s="54" t="s">
        <v>47</v>
      </c>
      <c r="C52" s="1"/>
      <c r="D52" s="25"/>
      <c r="E52" s="103"/>
      <c r="F52" s="103"/>
      <c r="G52" s="111"/>
      <c r="H52" s="103"/>
      <c r="I52" s="111"/>
    </row>
    <row r="53" spans="1:9" ht="15.75" thickBot="1">
      <c r="A53" s="54" t="s">
        <v>54</v>
      </c>
      <c r="B53" s="54" t="s">
        <v>48</v>
      </c>
      <c r="C53" s="1"/>
      <c r="D53" s="25"/>
      <c r="E53" s="103"/>
      <c r="F53" s="103"/>
      <c r="G53" s="111"/>
      <c r="H53" s="103"/>
      <c r="I53" s="111"/>
    </row>
    <row r="54" spans="1:9" ht="15.75" thickBot="1">
      <c r="A54" s="54" t="s">
        <v>54</v>
      </c>
      <c r="B54" s="54" t="s">
        <v>49</v>
      </c>
      <c r="C54" s="1"/>
      <c r="D54" s="25"/>
      <c r="E54" s="103"/>
      <c r="F54" s="103"/>
      <c r="G54" s="111"/>
      <c r="H54" s="103"/>
      <c r="I54" s="111"/>
    </row>
    <row r="55" spans="1:9" ht="15.75" thickBot="1">
      <c r="A55" s="54" t="s">
        <v>54</v>
      </c>
      <c r="B55" s="54" t="s">
        <v>50</v>
      </c>
      <c r="C55" s="1"/>
      <c r="D55" s="25"/>
      <c r="E55" s="103"/>
      <c r="F55" s="103"/>
      <c r="G55" s="111"/>
      <c r="H55" s="103"/>
      <c r="I55" s="111"/>
    </row>
    <row r="56" spans="1:9" ht="15.75" thickBot="1">
      <c r="A56" s="54" t="s">
        <v>54</v>
      </c>
      <c r="B56" s="54" t="s">
        <v>51</v>
      </c>
      <c r="C56" s="1"/>
      <c r="D56" s="25"/>
      <c r="E56" s="103"/>
      <c r="F56" s="103"/>
      <c r="G56" s="111"/>
      <c r="H56" s="103"/>
      <c r="I56" s="111"/>
    </row>
    <row r="57" spans="1:9" ht="15.75" thickBot="1">
      <c r="A57" s="54" t="s">
        <v>54</v>
      </c>
      <c r="B57" s="54" t="s">
        <v>52</v>
      </c>
      <c r="C57" s="1"/>
      <c r="D57" s="25"/>
      <c r="E57" s="103"/>
      <c r="F57" s="103"/>
      <c r="G57" s="111"/>
      <c r="H57" s="103"/>
      <c r="I57" s="111"/>
    </row>
    <row r="58" spans="1:9" ht="15.75" thickBot="1">
      <c r="A58" s="54" t="s">
        <v>54</v>
      </c>
      <c r="B58" s="54" t="s">
        <v>53</v>
      </c>
      <c r="C58" s="1"/>
      <c r="D58" s="25"/>
      <c r="E58" s="103"/>
      <c r="F58" s="103"/>
      <c r="G58" s="111"/>
      <c r="H58" s="103"/>
      <c r="I58" s="111"/>
    </row>
    <row r="59" spans="1:9" ht="15.75" thickBot="1">
      <c r="A59" s="173" t="s">
        <v>156</v>
      </c>
      <c r="B59" s="174"/>
      <c r="C59" s="42">
        <f>+D59/'Metas Muni'!H10</f>
        <v>0</v>
      </c>
      <c r="D59" s="43">
        <f>+F59/G59</f>
        <v>0</v>
      </c>
      <c r="E59" s="104">
        <f>SUM(E49:E58)</f>
        <v>0</v>
      </c>
      <c r="F59" s="104">
        <f>SUM(F49:F58)</f>
        <v>0</v>
      </c>
      <c r="G59" s="104">
        <f>+H59+I59</f>
        <v>91</v>
      </c>
      <c r="H59" s="104">
        <f>SUM(H49:H58)</f>
        <v>0</v>
      </c>
      <c r="I59" s="104">
        <v>91</v>
      </c>
    </row>
    <row r="60" spans="1:9" ht="15.75" thickBot="1">
      <c r="A60" s="54" t="s">
        <v>68</v>
      </c>
      <c r="B60" s="54" t="s">
        <v>55</v>
      </c>
      <c r="C60" s="1"/>
      <c r="D60" s="25"/>
      <c r="E60" s="103"/>
      <c r="F60" s="103"/>
      <c r="G60" s="111"/>
      <c r="H60" s="103"/>
      <c r="I60" s="111"/>
    </row>
    <row r="61" spans="1:9" ht="15.75" thickBot="1">
      <c r="A61" s="54" t="s">
        <v>68</v>
      </c>
      <c r="B61" s="54" t="s">
        <v>56</v>
      </c>
      <c r="C61" s="1"/>
      <c r="D61" s="25"/>
      <c r="E61" s="103"/>
      <c r="F61" s="103"/>
      <c r="G61" s="111"/>
      <c r="H61" s="103"/>
      <c r="I61" s="111"/>
    </row>
    <row r="62" spans="1:9" ht="15.75" thickBot="1">
      <c r="A62" s="54" t="s">
        <v>68</v>
      </c>
      <c r="B62" s="54" t="s">
        <v>57</v>
      </c>
      <c r="C62" s="1"/>
      <c r="D62" s="25"/>
      <c r="E62" s="103"/>
      <c r="F62" s="103"/>
      <c r="G62" s="111"/>
      <c r="H62" s="103"/>
      <c r="I62" s="111"/>
    </row>
    <row r="63" spans="1:9" ht="15.75" thickBot="1">
      <c r="A63" s="54" t="s">
        <v>68</v>
      </c>
      <c r="B63" s="54" t="s">
        <v>58</v>
      </c>
      <c r="C63" s="1"/>
      <c r="D63" s="25"/>
      <c r="E63" s="103"/>
      <c r="F63" s="103"/>
      <c r="G63" s="111"/>
      <c r="H63" s="103"/>
      <c r="I63" s="111"/>
    </row>
    <row r="64" spans="1:9" ht="15.75" thickBot="1">
      <c r="A64" s="54" t="s">
        <v>68</v>
      </c>
      <c r="B64" s="54" t="s">
        <v>59</v>
      </c>
      <c r="C64" s="1"/>
      <c r="D64" s="25"/>
      <c r="E64" s="103"/>
      <c r="F64" s="103"/>
      <c r="G64" s="111"/>
      <c r="H64" s="103"/>
      <c r="I64" s="111"/>
    </row>
    <row r="65" spans="1:9" ht="15.75" thickBot="1">
      <c r="A65" s="54" t="s">
        <v>68</v>
      </c>
      <c r="B65" s="54" t="s">
        <v>60</v>
      </c>
      <c r="C65" s="1"/>
      <c r="D65" s="25"/>
      <c r="E65" s="103"/>
      <c r="F65" s="103"/>
      <c r="G65" s="111"/>
      <c r="H65" s="103"/>
      <c r="I65" s="111"/>
    </row>
    <row r="66" spans="1:9" ht="15.75" thickBot="1">
      <c r="A66" s="54" t="s">
        <v>68</v>
      </c>
      <c r="B66" s="54" t="s">
        <v>61</v>
      </c>
      <c r="C66" s="1"/>
      <c r="D66" s="25"/>
      <c r="E66" s="103"/>
      <c r="F66" s="103"/>
      <c r="G66" s="111"/>
      <c r="H66" s="103"/>
      <c r="I66" s="111"/>
    </row>
    <row r="67" spans="1:9" ht="15.75" thickBot="1">
      <c r="A67" s="54" t="s">
        <v>68</v>
      </c>
      <c r="B67" s="54" t="s">
        <v>62</v>
      </c>
      <c r="C67" s="1"/>
      <c r="D67" s="25"/>
      <c r="E67" s="103"/>
      <c r="F67" s="103"/>
      <c r="G67" s="111"/>
      <c r="H67" s="103"/>
      <c r="I67" s="111"/>
    </row>
    <row r="68" spans="1:9" ht="15.75" thickBot="1">
      <c r="A68" s="54" t="s">
        <v>68</v>
      </c>
      <c r="B68" s="54" t="s">
        <v>63</v>
      </c>
      <c r="C68" s="1"/>
      <c r="D68" s="25"/>
      <c r="E68" s="103"/>
      <c r="F68" s="103"/>
      <c r="G68" s="111"/>
      <c r="H68" s="103"/>
      <c r="I68" s="111"/>
    </row>
    <row r="69" spans="1:9" ht="15.75" thickBot="1">
      <c r="A69" s="54" t="s">
        <v>68</v>
      </c>
      <c r="B69" s="54" t="s">
        <v>64</v>
      </c>
      <c r="C69" s="1"/>
      <c r="D69" s="25"/>
      <c r="E69" s="103"/>
      <c r="F69" s="103"/>
      <c r="G69" s="111"/>
      <c r="H69" s="103"/>
      <c r="I69" s="111"/>
    </row>
    <row r="70" spans="1:9" ht="15.75" thickBot="1">
      <c r="A70" s="54" t="s">
        <v>68</v>
      </c>
      <c r="B70" s="54" t="s">
        <v>65</v>
      </c>
      <c r="C70" s="1"/>
      <c r="D70" s="25"/>
      <c r="E70" s="103"/>
      <c r="F70" s="103"/>
      <c r="G70" s="111"/>
      <c r="H70" s="103"/>
      <c r="I70" s="111"/>
    </row>
    <row r="71" spans="1:9" ht="15.75" thickBot="1">
      <c r="A71" s="54" t="s">
        <v>68</v>
      </c>
      <c r="B71" s="54" t="s">
        <v>66</v>
      </c>
      <c r="C71" s="1"/>
      <c r="D71" s="25"/>
      <c r="E71" s="103"/>
      <c r="F71" s="103"/>
      <c r="G71" s="111"/>
      <c r="H71" s="103"/>
      <c r="I71" s="111"/>
    </row>
    <row r="72" spans="1:9" ht="15.75" thickBot="1">
      <c r="A72" s="54" t="s">
        <v>68</v>
      </c>
      <c r="B72" s="54" t="s">
        <v>67</v>
      </c>
      <c r="C72" s="1"/>
      <c r="D72" s="25"/>
      <c r="E72" s="103"/>
      <c r="F72" s="103"/>
      <c r="G72" s="111"/>
      <c r="H72" s="103"/>
      <c r="I72" s="111"/>
    </row>
    <row r="73" spans="1:9" ht="15.75" thickBot="1">
      <c r="A73" s="54" t="s">
        <v>68</v>
      </c>
      <c r="B73" s="54" t="s">
        <v>293</v>
      </c>
      <c r="C73" s="1"/>
      <c r="D73" s="25"/>
      <c r="E73" s="103"/>
      <c r="F73" s="103"/>
      <c r="G73" s="111"/>
      <c r="H73" s="103"/>
      <c r="I73" s="111"/>
    </row>
    <row r="74" spans="1:9" ht="15.75" thickBot="1">
      <c r="A74" s="173" t="s">
        <v>157</v>
      </c>
      <c r="B74" s="174"/>
      <c r="C74" s="42">
        <f>+D74/'Metas Muni'!H11</f>
        <v>0</v>
      </c>
      <c r="D74" s="43">
        <f>+F74/G74</f>
        <v>0</v>
      </c>
      <c r="E74" s="104">
        <f>SUM(E60:E73)</f>
        <v>0</v>
      </c>
      <c r="F74" s="104">
        <f>SUM(F60:F73)</f>
        <v>0</v>
      </c>
      <c r="G74" s="104">
        <f>+H74+I74</f>
        <v>27</v>
      </c>
      <c r="H74" s="104">
        <f>SUM(H60:H73)</f>
        <v>0</v>
      </c>
      <c r="I74" s="104">
        <v>27</v>
      </c>
    </row>
    <row r="75" spans="1:9" ht="15.75" thickBot="1">
      <c r="A75" s="54" t="s">
        <v>79</v>
      </c>
      <c r="B75" s="54" t="s">
        <v>69</v>
      </c>
      <c r="C75" s="1"/>
      <c r="D75" s="25"/>
      <c r="E75" s="103"/>
      <c r="F75" s="103"/>
      <c r="G75" s="111"/>
      <c r="H75" s="103"/>
      <c r="I75" s="111"/>
    </row>
    <row r="76" spans="1:9" ht="15.75" thickBot="1">
      <c r="A76" s="54" t="s">
        <v>79</v>
      </c>
      <c r="B76" s="54" t="s">
        <v>70</v>
      </c>
      <c r="C76" s="1"/>
      <c r="D76" s="25"/>
      <c r="E76" s="103"/>
      <c r="F76" s="103"/>
      <c r="G76" s="111"/>
      <c r="H76" s="103"/>
      <c r="I76" s="111"/>
    </row>
    <row r="77" spans="1:9" ht="15.75" thickBot="1">
      <c r="A77" s="54" t="s">
        <v>79</v>
      </c>
      <c r="B77" s="54" t="s">
        <v>71</v>
      </c>
      <c r="C77" s="1"/>
      <c r="D77" s="25"/>
      <c r="E77" s="103"/>
      <c r="F77" s="103"/>
      <c r="G77" s="111"/>
      <c r="H77" s="103"/>
      <c r="I77" s="111"/>
    </row>
    <row r="78" spans="1:9" ht="15.75" thickBot="1">
      <c r="A78" s="54" t="s">
        <v>79</v>
      </c>
      <c r="B78" s="54" t="s">
        <v>72</v>
      </c>
      <c r="C78" s="1"/>
      <c r="D78" s="25"/>
      <c r="E78" s="103"/>
      <c r="F78" s="103"/>
      <c r="G78" s="111"/>
      <c r="H78" s="103"/>
      <c r="I78" s="111"/>
    </row>
    <row r="79" spans="1:9" ht="15.75" thickBot="1">
      <c r="A79" s="54" t="s">
        <v>79</v>
      </c>
      <c r="B79" s="54" t="s">
        <v>73</v>
      </c>
      <c r="C79" s="1"/>
      <c r="D79" s="25"/>
      <c r="E79" s="103"/>
      <c r="F79" s="103"/>
      <c r="G79" s="111"/>
      <c r="H79" s="103"/>
      <c r="I79" s="111"/>
    </row>
    <row r="80" spans="1:9" ht="15.75" thickBot="1">
      <c r="A80" s="54" t="s">
        <v>79</v>
      </c>
      <c r="B80" s="54" t="s">
        <v>74</v>
      </c>
      <c r="C80" s="1"/>
      <c r="D80" s="25"/>
      <c r="E80" s="103"/>
      <c r="F80" s="103"/>
      <c r="G80" s="111"/>
      <c r="H80" s="103"/>
      <c r="I80" s="111"/>
    </row>
    <row r="81" spans="1:9" ht="15.75" thickBot="1">
      <c r="A81" s="54" t="s">
        <v>79</v>
      </c>
      <c r="B81" s="54" t="s">
        <v>75</v>
      </c>
      <c r="C81" s="1"/>
      <c r="D81" s="25"/>
      <c r="E81" s="103"/>
      <c r="F81" s="103"/>
      <c r="G81" s="111"/>
      <c r="H81" s="103"/>
      <c r="I81" s="111"/>
    </row>
    <row r="82" spans="1:9" ht="15.75" thickBot="1">
      <c r="A82" s="54" t="s">
        <v>79</v>
      </c>
      <c r="B82" s="54" t="s">
        <v>76</v>
      </c>
      <c r="C82" s="1"/>
      <c r="D82" s="25"/>
      <c r="E82" s="103"/>
      <c r="F82" s="103"/>
      <c r="G82" s="111"/>
      <c r="H82" s="103"/>
      <c r="I82" s="111"/>
    </row>
    <row r="83" spans="1:9" ht="15.75" thickBot="1">
      <c r="A83" s="54" t="s">
        <v>79</v>
      </c>
      <c r="B83" s="54" t="s">
        <v>77</v>
      </c>
      <c r="C83" s="1"/>
      <c r="D83" s="25"/>
      <c r="E83" s="103"/>
      <c r="F83" s="103"/>
      <c r="G83" s="111"/>
      <c r="H83" s="103"/>
      <c r="I83" s="111"/>
    </row>
    <row r="84" spans="1:9" ht="15.75" thickBot="1">
      <c r="A84" s="54" t="s">
        <v>79</v>
      </c>
      <c r="B84" s="54" t="s">
        <v>78</v>
      </c>
      <c r="C84" s="1"/>
      <c r="D84" s="25"/>
      <c r="E84" s="103"/>
      <c r="F84" s="103"/>
      <c r="G84" s="111"/>
      <c r="H84" s="103"/>
      <c r="I84" s="111"/>
    </row>
    <row r="85" spans="1:9" ht="15.75" thickBot="1">
      <c r="A85" s="173" t="s">
        <v>17</v>
      </c>
      <c r="B85" s="174"/>
      <c r="C85" s="42">
        <f>+D85/'Metas Muni'!H12</f>
        <v>0</v>
      </c>
      <c r="D85" s="43">
        <f>+F85/G85</f>
        <v>0</v>
      </c>
      <c r="E85" s="104">
        <f>SUM(E75:E84)</f>
        <v>0</v>
      </c>
      <c r="F85" s="104">
        <f>SUM(F75:F84)</f>
        <v>0</v>
      </c>
      <c r="G85" s="104">
        <f>+H85+I85</f>
        <v>85</v>
      </c>
      <c r="H85" s="104">
        <f>SUM(H75:H84)</f>
        <v>0</v>
      </c>
      <c r="I85" s="104">
        <v>85</v>
      </c>
    </row>
    <row r="86" spans="1:9" ht="15.75" thickBot="1">
      <c r="A86" s="54" t="s">
        <v>85</v>
      </c>
      <c r="B86" s="54" t="s">
        <v>80</v>
      </c>
      <c r="C86" s="1"/>
      <c r="D86" s="25"/>
      <c r="E86" s="103"/>
      <c r="F86" s="103"/>
      <c r="G86" s="111"/>
      <c r="H86" s="103"/>
      <c r="I86" s="111"/>
    </row>
    <row r="87" spans="1:9" ht="15.75" thickBot="1">
      <c r="A87" s="54" t="s">
        <v>85</v>
      </c>
      <c r="B87" s="54" t="s">
        <v>81</v>
      </c>
      <c r="C87" s="1"/>
      <c r="D87" s="25"/>
      <c r="E87" s="103"/>
      <c r="F87" s="103"/>
      <c r="G87" s="111"/>
      <c r="H87" s="103"/>
      <c r="I87" s="111"/>
    </row>
    <row r="88" spans="1:9" ht="15.75" thickBot="1">
      <c r="A88" s="54" t="s">
        <v>85</v>
      </c>
      <c r="B88" s="54" t="s">
        <v>82</v>
      </c>
      <c r="C88" s="1"/>
      <c r="D88" s="25"/>
      <c r="E88" s="103"/>
      <c r="F88" s="103"/>
      <c r="G88" s="111"/>
      <c r="H88" s="103"/>
      <c r="I88" s="111"/>
    </row>
    <row r="89" spans="1:9" ht="15.75" thickBot="1">
      <c r="A89" s="54" t="s">
        <v>85</v>
      </c>
      <c r="B89" s="54" t="s">
        <v>83</v>
      </c>
      <c r="C89" s="1"/>
      <c r="D89" s="25"/>
      <c r="E89" s="103"/>
      <c r="F89" s="103"/>
      <c r="G89" s="111"/>
      <c r="H89" s="103"/>
      <c r="I89" s="111"/>
    </row>
    <row r="90" spans="1:9" ht="15.75" thickBot="1">
      <c r="A90" s="54" t="s">
        <v>85</v>
      </c>
      <c r="B90" s="54" t="s">
        <v>84</v>
      </c>
      <c r="C90" s="1"/>
      <c r="D90" s="25"/>
      <c r="E90" s="103"/>
      <c r="F90" s="103"/>
      <c r="G90" s="111"/>
      <c r="H90" s="103"/>
      <c r="I90" s="111"/>
    </row>
    <row r="91" spans="1:9" ht="15.75" thickBot="1">
      <c r="A91" s="173" t="s">
        <v>158</v>
      </c>
      <c r="B91" s="174"/>
      <c r="C91" s="42">
        <f>+D91/'Metas Muni'!H13</f>
        <v>0</v>
      </c>
      <c r="D91" s="43">
        <f>+F91/G91</f>
        <v>0</v>
      </c>
      <c r="E91" s="104">
        <f>SUM(E86:E90)</f>
        <v>0</v>
      </c>
      <c r="F91" s="104">
        <f>SUM(F86:F90)</f>
        <v>0</v>
      </c>
      <c r="G91" s="104">
        <f>+H91+I91</f>
        <v>44</v>
      </c>
      <c r="H91" s="104">
        <f>SUM(H86:H90)</f>
        <v>0</v>
      </c>
      <c r="I91" s="104">
        <v>44</v>
      </c>
    </row>
    <row r="92" spans="1:9" ht="15.75" thickBot="1">
      <c r="A92" s="54" t="s">
        <v>96</v>
      </c>
      <c r="B92" s="54" t="s">
        <v>86</v>
      </c>
      <c r="C92" s="1"/>
      <c r="D92" s="25"/>
      <c r="E92" s="103"/>
      <c r="F92" s="103"/>
      <c r="G92" s="111"/>
      <c r="H92" s="103"/>
      <c r="I92" s="111"/>
    </row>
    <row r="93" spans="1:9" ht="15.75" thickBot="1">
      <c r="A93" s="54" t="s">
        <v>96</v>
      </c>
      <c r="B93" s="54" t="s">
        <v>87</v>
      </c>
      <c r="C93" s="1"/>
      <c r="D93" s="25"/>
      <c r="E93" s="103"/>
      <c r="F93" s="103"/>
      <c r="G93" s="111"/>
      <c r="H93" s="103"/>
      <c r="I93" s="111"/>
    </row>
    <row r="94" spans="1:9" ht="15.75" thickBot="1">
      <c r="A94" s="54" t="s">
        <v>96</v>
      </c>
      <c r="B94" s="54" t="s">
        <v>88</v>
      </c>
      <c r="C94" s="1"/>
      <c r="D94" s="25"/>
      <c r="E94" s="103"/>
      <c r="F94" s="103"/>
      <c r="G94" s="111"/>
      <c r="H94" s="103"/>
      <c r="I94" s="111"/>
    </row>
    <row r="95" spans="1:9" ht="15.75" thickBot="1">
      <c r="A95" s="54" t="s">
        <v>96</v>
      </c>
      <c r="B95" s="54" t="s">
        <v>89</v>
      </c>
      <c r="C95" s="1"/>
      <c r="D95" s="25"/>
      <c r="E95" s="103"/>
      <c r="F95" s="103"/>
      <c r="G95" s="111"/>
      <c r="H95" s="103"/>
      <c r="I95" s="111"/>
    </row>
    <row r="96" spans="1:9" ht="15.75" thickBot="1">
      <c r="A96" s="54" t="s">
        <v>96</v>
      </c>
      <c r="B96" s="54" t="s">
        <v>90</v>
      </c>
      <c r="C96" s="1"/>
      <c r="D96" s="25"/>
      <c r="E96" s="103"/>
      <c r="F96" s="103"/>
      <c r="G96" s="111"/>
      <c r="H96" s="103"/>
      <c r="I96" s="111"/>
    </row>
    <row r="97" spans="1:9" ht="15.75" thickBot="1">
      <c r="A97" s="54" t="s">
        <v>96</v>
      </c>
      <c r="B97" s="54" t="s">
        <v>91</v>
      </c>
      <c r="C97" s="1"/>
      <c r="D97" s="25"/>
      <c r="E97" s="103"/>
      <c r="F97" s="103"/>
      <c r="G97" s="111"/>
      <c r="H97" s="103"/>
      <c r="I97" s="111"/>
    </row>
    <row r="98" spans="1:9" ht="15.75" thickBot="1">
      <c r="A98" s="54" t="s">
        <v>96</v>
      </c>
      <c r="B98" s="54" t="s">
        <v>92</v>
      </c>
      <c r="C98" s="1"/>
      <c r="D98" s="25"/>
      <c r="E98" s="103"/>
      <c r="F98" s="103"/>
      <c r="G98" s="111"/>
      <c r="H98" s="103"/>
      <c r="I98" s="111"/>
    </row>
    <row r="99" spans="1:9" ht="15.75" thickBot="1">
      <c r="A99" s="54" t="s">
        <v>96</v>
      </c>
      <c r="B99" s="54" t="s">
        <v>93</v>
      </c>
      <c r="C99" s="1"/>
      <c r="D99" s="25"/>
      <c r="E99" s="103"/>
      <c r="F99" s="103"/>
      <c r="G99" s="111"/>
      <c r="H99" s="103"/>
      <c r="I99" s="111"/>
    </row>
    <row r="100" spans="1:9" ht="15.75" thickBot="1">
      <c r="A100" s="54" t="s">
        <v>96</v>
      </c>
      <c r="B100" s="54" t="s">
        <v>94</v>
      </c>
      <c r="C100" s="1"/>
      <c r="D100" s="25"/>
      <c r="E100" s="103"/>
      <c r="F100" s="103"/>
      <c r="G100" s="111"/>
      <c r="H100" s="103"/>
      <c r="I100" s="111"/>
    </row>
    <row r="101" spans="1:9" ht="15.75" thickBot="1">
      <c r="A101" s="54" t="s">
        <v>96</v>
      </c>
      <c r="B101" s="54" t="s">
        <v>95</v>
      </c>
      <c r="C101" s="1"/>
      <c r="D101" s="25"/>
      <c r="E101" s="103"/>
      <c r="F101" s="103"/>
      <c r="G101" s="111"/>
      <c r="H101" s="103"/>
      <c r="I101" s="111"/>
    </row>
    <row r="102" spans="1:9" ht="15.75" thickBot="1">
      <c r="A102" s="173" t="s">
        <v>159</v>
      </c>
      <c r="B102" s="174"/>
      <c r="C102" s="42">
        <f>+D102/'Metas Muni'!H14</f>
        <v>0</v>
      </c>
      <c r="D102" s="43">
        <f>+F102/G102</f>
        <v>0</v>
      </c>
      <c r="E102" s="104">
        <f>SUM(E92:E101)</f>
        <v>0</v>
      </c>
      <c r="F102" s="104">
        <f>SUM(F92:F101)</f>
        <v>0</v>
      </c>
      <c r="G102" s="104">
        <f>+H102+I102</f>
        <v>34</v>
      </c>
      <c r="H102" s="104">
        <f>SUM(H92:H101)</f>
        <v>0</v>
      </c>
      <c r="I102" s="104">
        <v>34</v>
      </c>
    </row>
    <row r="103" spans="1:9" ht="15.75" thickBot="1">
      <c r="A103" s="54" t="s">
        <v>113</v>
      </c>
      <c r="B103" s="54" t="s">
        <v>97</v>
      </c>
      <c r="C103" s="1"/>
      <c r="D103" s="25"/>
      <c r="E103" s="103"/>
      <c r="F103" s="103"/>
      <c r="G103" s="111"/>
      <c r="H103" s="103"/>
      <c r="I103" s="111"/>
    </row>
    <row r="104" spans="1:9" ht="15.75" thickBot="1">
      <c r="A104" s="54" t="s">
        <v>113</v>
      </c>
      <c r="B104" s="54" t="s">
        <v>98</v>
      </c>
      <c r="C104" s="1"/>
      <c r="D104" s="25"/>
      <c r="E104" s="103"/>
      <c r="F104" s="103"/>
      <c r="G104" s="111"/>
      <c r="H104" s="103"/>
      <c r="I104" s="111"/>
    </row>
    <row r="105" spans="1:9" ht="15.75" thickBot="1">
      <c r="A105" s="54" t="s">
        <v>113</v>
      </c>
      <c r="B105" s="54" t="s">
        <v>99</v>
      </c>
      <c r="C105" s="1"/>
      <c r="D105" s="25"/>
      <c r="E105" s="103"/>
      <c r="F105" s="103"/>
      <c r="G105" s="111"/>
      <c r="H105" s="103"/>
      <c r="I105" s="111"/>
    </row>
    <row r="106" spans="1:9" ht="15.75" thickBot="1">
      <c r="A106" s="54" t="s">
        <v>113</v>
      </c>
      <c r="B106" s="54" t="s">
        <v>100</v>
      </c>
      <c r="C106" s="1"/>
      <c r="D106" s="25"/>
      <c r="E106" s="103"/>
      <c r="F106" s="103"/>
      <c r="G106" s="111"/>
      <c r="H106" s="103"/>
      <c r="I106" s="111"/>
    </row>
    <row r="107" spans="1:9" ht="15.75" thickBot="1">
      <c r="A107" s="54" t="s">
        <v>113</v>
      </c>
      <c r="B107" s="54" t="s">
        <v>101</v>
      </c>
      <c r="C107" s="1"/>
      <c r="D107" s="25"/>
      <c r="E107" s="103"/>
      <c r="F107" s="103"/>
      <c r="G107" s="111"/>
      <c r="H107" s="103"/>
      <c r="I107" s="111"/>
    </row>
    <row r="108" spans="1:9" ht="15.75" thickBot="1">
      <c r="A108" s="54" t="s">
        <v>113</v>
      </c>
      <c r="B108" s="54" t="s">
        <v>102</v>
      </c>
      <c r="C108" s="1"/>
      <c r="D108" s="25"/>
      <c r="E108" s="103"/>
      <c r="F108" s="103"/>
      <c r="G108" s="111"/>
      <c r="H108" s="103"/>
      <c r="I108" s="111"/>
    </row>
    <row r="109" spans="1:9" ht="15.75" thickBot="1">
      <c r="A109" s="54" t="s">
        <v>113</v>
      </c>
      <c r="B109" s="54" t="s">
        <v>103</v>
      </c>
      <c r="C109" s="1"/>
      <c r="D109" s="25"/>
      <c r="E109" s="103"/>
      <c r="F109" s="103"/>
      <c r="G109" s="111"/>
      <c r="H109" s="103"/>
      <c r="I109" s="111"/>
    </row>
    <row r="110" spans="1:9" ht="15.75" thickBot="1">
      <c r="A110" s="54" t="s">
        <v>113</v>
      </c>
      <c r="B110" s="54" t="s">
        <v>104</v>
      </c>
      <c r="C110" s="1"/>
      <c r="D110" s="25"/>
      <c r="E110" s="103"/>
      <c r="F110" s="103"/>
      <c r="G110" s="111"/>
      <c r="H110" s="103"/>
      <c r="I110" s="111"/>
    </row>
    <row r="111" spans="1:9" ht="15.75" thickBot="1">
      <c r="A111" s="54" t="s">
        <v>113</v>
      </c>
      <c r="B111" s="54" t="s">
        <v>105</v>
      </c>
      <c r="C111" s="1"/>
      <c r="D111" s="25"/>
      <c r="E111" s="103"/>
      <c r="F111" s="103"/>
      <c r="G111" s="111"/>
      <c r="H111" s="103"/>
      <c r="I111" s="111"/>
    </row>
    <row r="112" spans="1:9" ht="15.75" thickBot="1">
      <c r="A112" s="54" t="s">
        <v>113</v>
      </c>
      <c r="B112" s="54" t="s">
        <v>106</v>
      </c>
      <c r="C112" s="1"/>
      <c r="D112" s="25"/>
      <c r="E112" s="103"/>
      <c r="F112" s="103"/>
      <c r="G112" s="111"/>
      <c r="H112" s="103"/>
      <c r="I112" s="111"/>
    </row>
    <row r="113" spans="1:9" ht="15.75" thickBot="1">
      <c r="A113" s="54" t="s">
        <v>113</v>
      </c>
      <c r="B113" s="54" t="s">
        <v>107</v>
      </c>
      <c r="C113" s="1"/>
      <c r="D113" s="25"/>
      <c r="E113" s="103"/>
      <c r="F113" s="103"/>
      <c r="G113" s="111"/>
      <c r="H113" s="103"/>
      <c r="I113" s="111"/>
    </row>
    <row r="114" spans="1:9" ht="15.75" thickBot="1">
      <c r="A114" s="54" t="s">
        <v>113</v>
      </c>
      <c r="B114" s="54" t="s">
        <v>108</v>
      </c>
      <c r="C114" s="1"/>
      <c r="D114" s="25"/>
      <c r="E114" s="103"/>
      <c r="F114" s="103"/>
      <c r="G114" s="111"/>
      <c r="H114" s="103"/>
      <c r="I114" s="111"/>
    </row>
    <row r="115" spans="1:9" ht="15.75" thickBot="1">
      <c r="A115" s="54" t="s">
        <v>113</v>
      </c>
      <c r="B115" s="54" t="s">
        <v>109</v>
      </c>
      <c r="C115" s="1"/>
      <c r="D115" s="25"/>
      <c r="E115" s="103"/>
      <c r="F115" s="103"/>
      <c r="G115" s="111"/>
      <c r="H115" s="103"/>
      <c r="I115" s="111"/>
    </row>
    <row r="116" spans="1:9" ht="15.75" thickBot="1">
      <c r="A116" s="54" t="s">
        <v>113</v>
      </c>
      <c r="B116" s="54" t="s">
        <v>110</v>
      </c>
      <c r="C116" s="1"/>
      <c r="D116" s="25"/>
      <c r="E116" s="103"/>
      <c r="F116" s="103"/>
      <c r="G116" s="111"/>
      <c r="H116" s="103"/>
      <c r="I116" s="111"/>
    </row>
    <row r="117" spans="1:9" ht="15.75" thickBot="1">
      <c r="A117" s="54" t="s">
        <v>113</v>
      </c>
      <c r="B117" s="54" t="s">
        <v>111</v>
      </c>
      <c r="C117" s="1"/>
      <c r="D117" s="25"/>
      <c r="E117" s="103"/>
      <c r="F117" s="103"/>
      <c r="G117" s="111"/>
      <c r="H117" s="103"/>
      <c r="I117" s="111"/>
    </row>
    <row r="118" spans="1:9" ht="15.75" thickBot="1">
      <c r="A118" s="54" t="s">
        <v>113</v>
      </c>
      <c r="B118" s="54" t="s">
        <v>112</v>
      </c>
      <c r="C118" s="1"/>
      <c r="D118" s="25"/>
      <c r="E118" s="103"/>
      <c r="F118" s="103"/>
      <c r="G118" s="111"/>
      <c r="H118" s="103"/>
      <c r="I118" s="111"/>
    </row>
    <row r="119" spans="1:9" ht="15.75" thickBot="1">
      <c r="A119" s="58" t="s">
        <v>113</v>
      </c>
      <c r="B119" s="54" t="s">
        <v>268</v>
      </c>
      <c r="C119" s="1"/>
      <c r="D119" s="25"/>
      <c r="E119" s="103"/>
      <c r="F119" s="103"/>
      <c r="G119" s="111"/>
      <c r="H119" s="103"/>
      <c r="I119" s="111"/>
    </row>
    <row r="120" spans="1:9" ht="15.75" thickBot="1">
      <c r="A120" s="58" t="s">
        <v>113</v>
      </c>
      <c r="B120" s="54" t="s">
        <v>284</v>
      </c>
      <c r="C120" s="1"/>
      <c r="D120" s="25"/>
      <c r="E120" s="103"/>
      <c r="F120" s="103"/>
      <c r="G120" s="111"/>
      <c r="H120" s="103"/>
      <c r="I120" s="111"/>
    </row>
    <row r="121" spans="1:9" ht="15.75" thickBot="1">
      <c r="A121" s="173" t="s">
        <v>160</v>
      </c>
      <c r="B121" s="174"/>
      <c r="C121" s="42">
        <f>+D121/'Metas Muni'!H15</f>
        <v>0</v>
      </c>
      <c r="D121" s="43">
        <f>+E121/G121</f>
        <v>0</v>
      </c>
      <c r="E121" s="104">
        <f>SUM(E103:E120)</f>
        <v>0</v>
      </c>
      <c r="F121" s="104">
        <f>SUM(F103:F120)</f>
        <v>0</v>
      </c>
      <c r="G121" s="104">
        <f>+H121+I121</f>
        <v>322</v>
      </c>
      <c r="H121" s="104">
        <f>SUM(H103:H120)</f>
        <v>0</v>
      </c>
      <c r="I121" s="104">
        <v>322</v>
      </c>
    </row>
    <row r="122" spans="1:9" ht="15.75" thickBot="1">
      <c r="A122" s="54" t="s">
        <v>126</v>
      </c>
      <c r="B122" s="54" t="s">
        <v>114</v>
      </c>
      <c r="C122" s="1"/>
      <c r="D122" s="25"/>
      <c r="E122" s="103"/>
      <c r="F122" s="103"/>
      <c r="G122" s="111"/>
      <c r="H122" s="103"/>
      <c r="I122" s="111"/>
    </row>
    <row r="123" spans="1:9" ht="15.75" thickBot="1">
      <c r="A123" s="54" t="s">
        <v>126</v>
      </c>
      <c r="B123" s="54" t="s">
        <v>115</v>
      </c>
      <c r="C123" s="1"/>
      <c r="D123" s="25"/>
      <c r="E123" s="103"/>
      <c r="F123" s="103"/>
      <c r="G123" s="111"/>
      <c r="H123" s="103"/>
      <c r="I123" s="111"/>
    </row>
    <row r="124" spans="1:9" ht="15.75" thickBot="1">
      <c r="A124" s="54" t="s">
        <v>126</v>
      </c>
      <c r="B124" s="54" t="s">
        <v>116</v>
      </c>
      <c r="C124" s="1"/>
      <c r="D124" s="25"/>
      <c r="E124" s="103"/>
      <c r="F124" s="103"/>
      <c r="G124" s="111"/>
      <c r="H124" s="103"/>
      <c r="I124" s="111"/>
    </row>
    <row r="125" spans="1:9" ht="15.75" thickBot="1">
      <c r="A125" s="54" t="s">
        <v>126</v>
      </c>
      <c r="B125" s="54" t="s">
        <v>117</v>
      </c>
      <c r="C125" s="1"/>
      <c r="D125" s="25"/>
      <c r="E125" s="103"/>
      <c r="F125" s="103"/>
      <c r="G125" s="111"/>
      <c r="H125" s="103"/>
      <c r="I125" s="111"/>
    </row>
    <row r="126" spans="1:9" ht="15.75" thickBot="1">
      <c r="A126" s="54" t="s">
        <v>126</v>
      </c>
      <c r="B126" s="54" t="s">
        <v>118</v>
      </c>
      <c r="C126" s="1"/>
      <c r="D126" s="25"/>
      <c r="E126" s="103"/>
      <c r="F126" s="103"/>
      <c r="G126" s="111"/>
      <c r="H126" s="103"/>
      <c r="I126" s="111"/>
    </row>
    <row r="127" spans="1:9" ht="15.75" thickBot="1">
      <c r="A127" s="54" t="s">
        <v>126</v>
      </c>
      <c r="B127" s="54" t="s">
        <v>119</v>
      </c>
      <c r="C127" s="1"/>
      <c r="D127" s="25"/>
      <c r="E127" s="103"/>
      <c r="F127" s="103"/>
      <c r="G127" s="111"/>
      <c r="H127" s="103"/>
      <c r="I127" s="111"/>
    </row>
    <row r="128" spans="1:9" ht="15.75" thickBot="1">
      <c r="A128" s="54" t="s">
        <v>126</v>
      </c>
      <c r="B128" s="54" t="s">
        <v>120</v>
      </c>
      <c r="C128" s="1"/>
      <c r="D128" s="25"/>
      <c r="E128" s="103"/>
      <c r="F128" s="103"/>
      <c r="G128" s="111"/>
      <c r="H128" s="103"/>
      <c r="I128" s="111"/>
    </row>
    <row r="129" spans="1:9" ht="15.75" thickBot="1">
      <c r="A129" s="54" t="s">
        <v>126</v>
      </c>
      <c r="B129" s="54" t="s">
        <v>121</v>
      </c>
      <c r="C129" s="1"/>
      <c r="D129" s="25"/>
      <c r="E129" s="103"/>
      <c r="F129" s="103"/>
      <c r="G129" s="111"/>
      <c r="H129" s="103"/>
      <c r="I129" s="111"/>
    </row>
    <row r="130" spans="1:9" ht="15.75" thickBot="1">
      <c r="A130" s="54" t="s">
        <v>126</v>
      </c>
      <c r="B130" s="54" t="s">
        <v>122</v>
      </c>
      <c r="C130" s="1"/>
      <c r="D130" s="25"/>
      <c r="E130" s="103"/>
      <c r="F130" s="103"/>
      <c r="G130" s="111"/>
      <c r="H130" s="103"/>
      <c r="I130" s="111"/>
    </row>
    <row r="131" spans="1:9" ht="15.75" thickBot="1">
      <c r="A131" s="54" t="s">
        <v>126</v>
      </c>
      <c r="B131" s="54" t="s">
        <v>123</v>
      </c>
      <c r="C131" s="1"/>
      <c r="D131" s="25"/>
      <c r="E131" s="103"/>
      <c r="F131" s="103"/>
      <c r="G131" s="111"/>
      <c r="H131" s="103"/>
      <c r="I131" s="111"/>
    </row>
    <row r="132" spans="1:9" ht="15.75" thickBot="1">
      <c r="A132" s="54" t="s">
        <v>126</v>
      </c>
      <c r="B132" s="54" t="s">
        <v>124</v>
      </c>
      <c r="C132" s="1"/>
      <c r="D132" s="25"/>
      <c r="E132" s="103"/>
      <c r="F132" s="103"/>
      <c r="G132" s="111"/>
      <c r="H132" s="103"/>
      <c r="I132" s="111"/>
    </row>
    <row r="133" spans="1:9" ht="15.75" thickBot="1">
      <c r="A133" s="54" t="s">
        <v>126</v>
      </c>
      <c r="B133" s="54" t="s">
        <v>125</v>
      </c>
      <c r="C133" s="1"/>
      <c r="D133" s="25"/>
      <c r="E133" s="103"/>
      <c r="F133" s="103"/>
      <c r="G133" s="111"/>
      <c r="H133" s="103"/>
      <c r="I133" s="111"/>
    </row>
    <row r="134" spans="1:9" ht="15.75" thickBot="1">
      <c r="A134" s="173" t="s">
        <v>161</v>
      </c>
      <c r="B134" s="174"/>
      <c r="C134" s="42">
        <f>+D134/'Metas Muni'!H16</f>
        <v>0</v>
      </c>
      <c r="D134" s="43">
        <f>+F134/G134</f>
        <v>0</v>
      </c>
      <c r="E134" s="104">
        <f>SUM(E122:E133)</f>
        <v>0</v>
      </c>
      <c r="F134" s="104">
        <f>SUM(F122:F133)</f>
        <v>0</v>
      </c>
      <c r="G134" s="104">
        <f>+H134+I134</f>
        <v>55</v>
      </c>
      <c r="H134" s="104">
        <f>SUM(H122:H133)</f>
        <v>0</v>
      </c>
      <c r="I134" s="104">
        <v>55</v>
      </c>
    </row>
    <row r="135" spans="1:9" ht="15.75" thickBot="1">
      <c r="A135" s="54" t="s">
        <v>140</v>
      </c>
      <c r="B135" s="54" t="s">
        <v>127</v>
      </c>
      <c r="C135" s="1"/>
      <c r="D135" s="25"/>
      <c r="E135" s="103"/>
      <c r="F135" s="103"/>
      <c r="G135" s="111"/>
      <c r="H135" s="103"/>
      <c r="I135" s="105"/>
    </row>
    <row r="136" spans="1:9" ht="15.75" thickBot="1">
      <c r="A136" s="54" t="s">
        <v>140</v>
      </c>
      <c r="B136" s="54" t="s">
        <v>128</v>
      </c>
      <c r="C136" s="1"/>
      <c r="D136" s="25"/>
      <c r="E136" s="103"/>
      <c r="F136" s="103"/>
      <c r="G136" s="111"/>
      <c r="H136" s="103"/>
      <c r="I136" s="105"/>
    </row>
    <row r="137" spans="1:9" ht="15.75" thickBot="1">
      <c r="A137" s="54" t="s">
        <v>140</v>
      </c>
      <c r="B137" s="54" t="s">
        <v>129</v>
      </c>
      <c r="C137" s="1"/>
      <c r="D137" s="25"/>
      <c r="E137" s="103"/>
      <c r="F137" s="103"/>
      <c r="G137" s="111"/>
      <c r="H137" s="103"/>
      <c r="I137" s="105"/>
    </row>
    <row r="138" spans="1:9" ht="15.75" thickBot="1">
      <c r="A138" s="54" t="s">
        <v>140</v>
      </c>
      <c r="B138" s="54" t="s">
        <v>130</v>
      </c>
      <c r="C138" s="1"/>
      <c r="D138" s="25"/>
      <c r="E138" s="103"/>
      <c r="F138" s="103"/>
      <c r="G138" s="111"/>
      <c r="H138" s="103"/>
      <c r="I138" s="105"/>
    </row>
    <row r="139" spans="1:9" ht="15.75" thickBot="1">
      <c r="A139" s="54" t="s">
        <v>140</v>
      </c>
      <c r="B139" s="54" t="s">
        <v>131</v>
      </c>
      <c r="C139" s="1"/>
      <c r="D139" s="25"/>
      <c r="E139" s="103"/>
      <c r="F139" s="103"/>
      <c r="G139" s="111"/>
      <c r="H139" s="103"/>
      <c r="I139" s="105"/>
    </row>
    <row r="140" spans="1:9" ht="15.75" thickBot="1">
      <c r="A140" s="54" t="s">
        <v>140</v>
      </c>
      <c r="B140" s="54" t="s">
        <v>132</v>
      </c>
      <c r="C140" s="1"/>
      <c r="D140" s="25"/>
      <c r="E140" s="103"/>
      <c r="F140" s="103"/>
      <c r="G140" s="111"/>
      <c r="H140" s="103"/>
      <c r="I140" s="105"/>
    </row>
    <row r="141" spans="1:9" ht="15.75" thickBot="1">
      <c r="A141" s="54" t="s">
        <v>140</v>
      </c>
      <c r="B141" s="54" t="s">
        <v>133</v>
      </c>
      <c r="C141" s="1"/>
      <c r="D141" s="25"/>
      <c r="E141" s="103"/>
      <c r="F141" s="103"/>
      <c r="G141" s="111"/>
      <c r="H141" s="103"/>
      <c r="I141" s="105"/>
    </row>
    <row r="142" spans="1:9" ht="15.75" thickBot="1">
      <c r="A142" s="54" t="s">
        <v>140</v>
      </c>
      <c r="B142" s="54" t="s">
        <v>134</v>
      </c>
      <c r="C142" s="1"/>
      <c r="D142" s="25"/>
      <c r="E142" s="103"/>
      <c r="F142" s="103"/>
      <c r="G142" s="111"/>
      <c r="H142" s="103"/>
      <c r="I142" s="105"/>
    </row>
    <row r="143" spans="1:9" ht="15.75" thickBot="1">
      <c r="A143" s="54" t="s">
        <v>140</v>
      </c>
      <c r="B143" s="54" t="s">
        <v>135</v>
      </c>
      <c r="C143" s="1"/>
      <c r="D143" s="25"/>
      <c r="E143" s="103"/>
      <c r="F143" s="103"/>
      <c r="G143" s="111"/>
      <c r="H143" s="103"/>
      <c r="I143" s="105"/>
    </row>
    <row r="144" spans="1:9" ht="15.75" thickBot="1">
      <c r="A144" s="54" t="s">
        <v>140</v>
      </c>
      <c r="B144" s="54" t="s">
        <v>136</v>
      </c>
      <c r="C144" s="1"/>
      <c r="D144" s="25"/>
      <c r="E144" s="103"/>
      <c r="F144" s="103"/>
      <c r="G144" s="111"/>
      <c r="H144" s="103"/>
      <c r="I144" s="105"/>
    </row>
    <row r="145" spans="1:9" ht="15.75" thickBot="1">
      <c r="A145" s="54" t="s">
        <v>140</v>
      </c>
      <c r="B145" s="54" t="s">
        <v>137</v>
      </c>
      <c r="C145" s="1"/>
      <c r="D145" s="25"/>
      <c r="E145" s="103"/>
      <c r="F145" s="103"/>
      <c r="G145" s="111"/>
      <c r="H145" s="103"/>
      <c r="I145" s="105"/>
    </row>
    <row r="146" spans="1:9" ht="15.75" thickBot="1">
      <c r="A146" s="54" t="s">
        <v>140</v>
      </c>
      <c r="B146" s="54" t="s">
        <v>138</v>
      </c>
      <c r="C146" s="1"/>
      <c r="D146" s="25"/>
      <c r="E146" s="103"/>
      <c r="F146" s="103"/>
      <c r="G146" s="111"/>
      <c r="H146" s="103"/>
      <c r="I146" s="105"/>
    </row>
    <row r="147" spans="1:9" ht="15.75" thickBot="1">
      <c r="A147" s="54" t="s">
        <v>140</v>
      </c>
      <c r="B147" s="54" t="s">
        <v>139</v>
      </c>
      <c r="C147" s="1"/>
      <c r="D147" s="25"/>
      <c r="E147" s="103"/>
      <c r="F147" s="103"/>
      <c r="G147" s="111"/>
      <c r="H147" s="103"/>
      <c r="I147" s="105"/>
    </row>
    <row r="148" spans="1:9" ht="15.75" thickBot="1">
      <c r="A148" s="173" t="s">
        <v>162</v>
      </c>
      <c r="B148" s="174"/>
      <c r="C148" s="42">
        <f>+D148/'Metas Muni'!H17</f>
        <v>0</v>
      </c>
      <c r="D148" s="43">
        <f>+F148/G148</f>
        <v>0</v>
      </c>
      <c r="E148" s="104">
        <f>SUM(E135:E147)</f>
        <v>0</v>
      </c>
      <c r="F148" s="104">
        <f>SUM(F135:F147)</f>
        <v>0</v>
      </c>
      <c r="G148" s="104">
        <f>+H148+I148</f>
        <v>199</v>
      </c>
      <c r="H148" s="104">
        <f>SUM(H135:H147)</f>
        <v>0</v>
      </c>
      <c r="I148" s="104">
        <v>199</v>
      </c>
    </row>
    <row r="149" spans="1:9" ht="15.75" thickBot="1">
      <c r="A149" s="54" t="s">
        <v>145</v>
      </c>
      <c r="B149" s="54" t="s">
        <v>141</v>
      </c>
      <c r="C149" s="1"/>
      <c r="D149" s="25"/>
      <c r="E149" s="103"/>
      <c r="F149" s="103"/>
      <c r="G149" s="111"/>
      <c r="H149" s="103"/>
      <c r="I149" s="105"/>
    </row>
    <row r="150" spans="1:9" ht="15.75" thickBot="1">
      <c r="A150" s="54" t="s">
        <v>145</v>
      </c>
      <c r="B150" s="54" t="s">
        <v>142</v>
      </c>
      <c r="C150" s="1"/>
      <c r="D150" s="25"/>
      <c r="E150" s="103"/>
      <c r="F150" s="103"/>
      <c r="G150" s="111"/>
      <c r="H150" s="103"/>
      <c r="I150" s="105"/>
    </row>
    <row r="151" spans="1:9" ht="15.75" thickBot="1">
      <c r="A151" s="54" t="s">
        <v>145</v>
      </c>
      <c r="B151" s="54" t="s">
        <v>143</v>
      </c>
      <c r="C151" s="1"/>
      <c r="D151" s="25"/>
      <c r="E151" s="103"/>
      <c r="F151" s="103"/>
      <c r="G151" s="111"/>
      <c r="H151" s="103"/>
      <c r="I151" s="105"/>
    </row>
    <row r="152" spans="1:9" ht="15.75" thickBot="1">
      <c r="A152" s="54" t="s">
        <v>145</v>
      </c>
      <c r="B152" s="54" t="s">
        <v>144</v>
      </c>
      <c r="C152" s="1"/>
      <c r="D152" s="25"/>
      <c r="E152" s="103"/>
      <c r="F152" s="103"/>
      <c r="G152" s="111"/>
      <c r="H152" s="103"/>
      <c r="I152" s="105"/>
    </row>
    <row r="153" spans="1:9" ht="15.75" thickBot="1">
      <c r="A153" s="173" t="s">
        <v>163</v>
      </c>
      <c r="B153" s="174"/>
      <c r="C153" s="42">
        <f>+D153/'Metas Muni'!H18</f>
        <v>0</v>
      </c>
      <c r="D153" s="43">
        <f>+F153/G153</f>
        <v>0</v>
      </c>
      <c r="E153" s="104">
        <f>SUM(E149:E152)</f>
        <v>0</v>
      </c>
      <c r="F153" s="104">
        <f>SUM(F149:F152)</f>
        <v>0</v>
      </c>
      <c r="G153" s="104">
        <f>+H153+I153</f>
        <v>14</v>
      </c>
      <c r="H153" s="104">
        <f>SUM(H149:H152)</f>
        <v>0</v>
      </c>
      <c r="I153" s="104">
        <v>14</v>
      </c>
    </row>
    <row r="154" spans="1:9" ht="15.75" thickBot="1">
      <c r="A154" s="54" t="s">
        <v>153</v>
      </c>
      <c r="B154" s="54" t="s">
        <v>146</v>
      </c>
      <c r="C154" s="1"/>
      <c r="D154" s="25"/>
      <c r="E154" s="103"/>
      <c r="F154" s="103"/>
      <c r="G154" s="111"/>
      <c r="H154" s="103"/>
      <c r="I154" s="105"/>
    </row>
    <row r="155" spans="1:9" ht="15.75" thickBot="1">
      <c r="A155" s="54" t="s">
        <v>153</v>
      </c>
      <c r="B155" s="54" t="s">
        <v>147</v>
      </c>
      <c r="C155" s="1"/>
      <c r="D155" s="25"/>
      <c r="E155" s="103"/>
      <c r="F155" s="103"/>
      <c r="G155" s="111"/>
      <c r="H155" s="103"/>
      <c r="I155" s="105"/>
    </row>
    <row r="156" spans="1:9" ht="15.75" thickBot="1">
      <c r="A156" s="54" t="s">
        <v>153</v>
      </c>
      <c r="B156" s="54" t="s">
        <v>148</v>
      </c>
      <c r="C156" s="1"/>
      <c r="D156" s="25"/>
      <c r="E156" s="103"/>
      <c r="F156" s="103"/>
      <c r="G156" s="111"/>
      <c r="H156" s="103"/>
      <c r="I156" s="105"/>
    </row>
    <row r="157" spans="1:9" ht="15.75" thickBot="1">
      <c r="A157" s="54" t="s">
        <v>153</v>
      </c>
      <c r="B157" s="54" t="s">
        <v>149</v>
      </c>
      <c r="C157" s="1"/>
      <c r="D157" s="25"/>
      <c r="E157" s="103"/>
      <c r="F157" s="103"/>
      <c r="G157" s="111"/>
      <c r="H157" s="103"/>
      <c r="I157" s="105"/>
    </row>
    <row r="158" spans="1:9" ht="15.75" thickBot="1">
      <c r="A158" s="54" t="s">
        <v>153</v>
      </c>
      <c r="B158" s="54" t="s">
        <v>150</v>
      </c>
      <c r="C158" s="1"/>
      <c r="D158" s="25"/>
      <c r="E158" s="103"/>
      <c r="F158" s="103"/>
      <c r="G158" s="111"/>
      <c r="H158" s="103"/>
      <c r="I158" s="105"/>
    </row>
    <row r="159" spans="1:9" ht="15.75" thickBot="1">
      <c r="A159" s="54" t="s">
        <v>153</v>
      </c>
      <c r="B159" s="54" t="s">
        <v>151</v>
      </c>
      <c r="C159" s="1"/>
      <c r="D159" s="25"/>
      <c r="E159" s="103"/>
      <c r="F159" s="103"/>
      <c r="G159" s="111"/>
      <c r="H159" s="103"/>
      <c r="I159" s="105"/>
    </row>
    <row r="160" spans="1:9" ht="15.75" thickBot="1">
      <c r="A160" s="54" t="s">
        <v>153</v>
      </c>
      <c r="B160" s="54" t="s">
        <v>152</v>
      </c>
      <c r="C160" s="1"/>
      <c r="D160" s="25"/>
      <c r="E160" s="103"/>
      <c r="F160" s="103"/>
      <c r="G160" s="111"/>
      <c r="H160" s="103"/>
      <c r="I160" s="105"/>
    </row>
    <row r="161" spans="1:9" ht="15.75" thickBot="1">
      <c r="A161" s="173" t="s">
        <v>164</v>
      </c>
      <c r="B161" s="174"/>
      <c r="C161" s="42">
        <f>+D161/'Metas Muni'!H19</f>
        <v>0</v>
      </c>
      <c r="D161" s="43">
        <f>+F161/G161</f>
        <v>0</v>
      </c>
      <c r="E161" s="104">
        <f>SUM(E154:E160)</f>
        <v>0</v>
      </c>
      <c r="F161" s="104">
        <f>SUM(F154:F160)</f>
        <v>0</v>
      </c>
      <c r="G161" s="104">
        <f>+H161+I161</f>
        <v>18</v>
      </c>
      <c r="H161" s="104">
        <f>SUM(H154:H160)</f>
        <v>0</v>
      </c>
      <c r="I161" s="104">
        <v>18</v>
      </c>
    </row>
    <row r="162" spans="1:9" ht="15">
      <c r="A162"/>
      <c r="B162" s="3" t="s">
        <v>168</v>
      </c>
      <c r="C162" s="36"/>
      <c r="D162" s="32"/>
      <c r="E162" s="105">
        <f>+E161+E153+E148+E134+E121+E102+E91+E85+E74+E59+E48+E43+E38+E26</f>
        <v>0</v>
      </c>
      <c r="F162" s="105">
        <f>+F161+F153+F148+F134+F121+F102+F91+F85+F74+F59+F48+F43+F38+F26</f>
        <v>0</v>
      </c>
      <c r="G162" s="105">
        <f>+G161+G153+G148+G134+G121+G102+G91+G85+G74+G59+G48+G43+G38+G26</f>
        <v>3890</v>
      </c>
      <c r="H162" s="105">
        <f>+H161+H153+H148+H134+H121+H102+H91+H85+H74+H59+H48+H43+H38+H26</f>
        <v>0</v>
      </c>
      <c r="I162" s="105">
        <f>I26+I38+I43+I48+I59+I74+I85+I91+I102+I121+I134+I148+I153+I161</f>
        <v>3890</v>
      </c>
    </row>
    <row r="163" spans="1:5" ht="15">
      <c r="A163" s="99" t="s">
        <v>269</v>
      </c>
      <c r="D163" s="96"/>
      <c r="E163" s="107"/>
    </row>
  </sheetData>
  <sheetProtection/>
  <mergeCells count="25">
    <mergeCell ref="H10:H11"/>
    <mergeCell ref="I10:I11"/>
    <mergeCell ref="E1:I1"/>
    <mergeCell ref="G2:I9"/>
    <mergeCell ref="G10:G11"/>
    <mergeCell ref="D1:D10"/>
    <mergeCell ref="A161:B161"/>
    <mergeCell ref="A85:B85"/>
    <mergeCell ref="A91:B91"/>
    <mergeCell ref="A102:B102"/>
    <mergeCell ref="A121:B121"/>
    <mergeCell ref="C1:C11"/>
    <mergeCell ref="A74:B74"/>
    <mergeCell ref="A26:B26"/>
    <mergeCell ref="A38:B38"/>
    <mergeCell ref="B1:B10"/>
    <mergeCell ref="A134:B134"/>
    <mergeCell ref="A148:B148"/>
    <mergeCell ref="A153:B153"/>
    <mergeCell ref="A59:B59"/>
    <mergeCell ref="E10:F10"/>
    <mergeCell ref="E2:F9"/>
    <mergeCell ref="A1:A10"/>
    <mergeCell ref="A43:B43"/>
    <mergeCell ref="A48:B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7.00390625" style="64" bestFit="1" customWidth="1"/>
    <col min="3" max="3" width="14.28125" style="64" bestFit="1" customWidth="1"/>
    <col min="4" max="4" width="10.140625" style="96" bestFit="1" customWidth="1"/>
    <col min="5" max="5" width="9.421875" style="97" customWidth="1"/>
    <col min="6" max="6" width="9.57421875" style="97" bestFit="1" customWidth="1"/>
    <col min="7" max="7" width="7.7109375" style="64" bestFit="1" customWidth="1"/>
    <col min="8" max="8" width="7.00390625" style="64" bestFit="1" customWidth="1"/>
    <col min="9" max="11" width="7.00390625" style="64" customWidth="1"/>
    <col min="12" max="13" width="8.140625" style="64" bestFit="1" customWidth="1"/>
    <col min="14" max="14" width="9.421875" style="64" bestFit="1" customWidth="1"/>
    <col min="15" max="15" width="8.421875" style="64" bestFit="1" customWidth="1"/>
    <col min="16" max="16" width="7.7109375" style="64" bestFit="1" customWidth="1"/>
    <col min="17" max="17" width="7.421875" style="64" bestFit="1" customWidth="1"/>
    <col min="18" max="18" width="16.28125" style="64" customWidth="1"/>
    <col min="19" max="19" width="16.7109375" style="64" customWidth="1"/>
    <col min="20" max="16384" width="11.421875" style="64" customWidth="1"/>
  </cols>
  <sheetData>
    <row r="1" spans="1:19" ht="94.5" customHeight="1" thickBot="1" thickTop="1">
      <c r="A1" s="175" t="s">
        <v>0</v>
      </c>
      <c r="B1" s="175" t="s">
        <v>1</v>
      </c>
      <c r="C1" s="175" t="s">
        <v>169</v>
      </c>
      <c r="D1" s="225" t="s">
        <v>166</v>
      </c>
      <c r="E1" s="230" t="s">
        <v>211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5" customHeight="1">
      <c r="A2" s="176"/>
      <c r="B2" s="183"/>
      <c r="C2" s="176"/>
      <c r="D2" s="226"/>
      <c r="E2" s="232" t="s">
        <v>2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32" t="s">
        <v>3</v>
      </c>
      <c r="S2" s="204"/>
    </row>
    <row r="3" spans="1:19" ht="15" customHeight="1">
      <c r="A3" s="176"/>
      <c r="B3" s="183"/>
      <c r="C3" s="176"/>
      <c r="D3" s="226"/>
      <c r="E3" s="233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233"/>
      <c r="S3" s="188"/>
    </row>
    <row r="4" spans="1:19" ht="15" customHeight="1">
      <c r="A4" s="176"/>
      <c r="B4" s="183"/>
      <c r="C4" s="176"/>
      <c r="D4" s="226"/>
      <c r="E4" s="23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33"/>
      <c r="S4" s="188"/>
    </row>
    <row r="5" spans="1:19" ht="15" customHeight="1">
      <c r="A5" s="176"/>
      <c r="B5" s="183"/>
      <c r="C5" s="176"/>
      <c r="D5" s="226"/>
      <c r="E5" s="23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33"/>
      <c r="S5" s="188"/>
    </row>
    <row r="6" spans="1:19" ht="15" customHeight="1">
      <c r="A6" s="176"/>
      <c r="B6" s="183"/>
      <c r="C6" s="176"/>
      <c r="D6" s="226"/>
      <c r="E6" s="233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233"/>
      <c r="S6" s="188"/>
    </row>
    <row r="7" spans="1:19" ht="15" customHeight="1">
      <c r="A7" s="176"/>
      <c r="B7" s="183"/>
      <c r="C7" s="176"/>
      <c r="D7" s="226"/>
      <c r="E7" s="23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33"/>
      <c r="S7" s="188"/>
    </row>
    <row r="8" spans="1:19" ht="15" customHeight="1">
      <c r="A8" s="176"/>
      <c r="B8" s="183"/>
      <c r="C8" s="176"/>
      <c r="D8" s="226"/>
      <c r="E8" s="233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233"/>
      <c r="S8" s="188"/>
    </row>
    <row r="9" spans="1:19" ht="15.75" customHeight="1" thickBot="1">
      <c r="A9" s="176"/>
      <c r="B9" s="183"/>
      <c r="C9" s="176"/>
      <c r="D9" s="226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4"/>
      <c r="S9" s="235"/>
    </row>
    <row r="10" spans="1:19" ht="57.75" customHeight="1" thickBot="1">
      <c r="A10" s="177"/>
      <c r="B10" s="177"/>
      <c r="C10" s="176"/>
      <c r="D10" s="227"/>
      <c r="E10" s="191" t="s">
        <v>212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228" t="s">
        <v>251</v>
      </c>
      <c r="S10" s="228"/>
    </row>
    <row r="11" spans="1:19" ht="15.75" thickBot="1">
      <c r="A11" s="145"/>
      <c r="B11" s="145"/>
      <c r="C11" s="177"/>
      <c r="D11" s="149" t="s">
        <v>167</v>
      </c>
      <c r="E11" s="150" t="s">
        <v>4</v>
      </c>
      <c r="F11" s="150" t="s">
        <v>5</v>
      </c>
      <c r="G11" s="145" t="s">
        <v>6</v>
      </c>
      <c r="H11" s="145" t="s">
        <v>7</v>
      </c>
      <c r="I11" s="145" t="s">
        <v>8</v>
      </c>
      <c r="J11" s="145" t="s">
        <v>9</v>
      </c>
      <c r="K11" s="145" t="s">
        <v>10</v>
      </c>
      <c r="L11" s="145" t="s">
        <v>11</v>
      </c>
      <c r="M11" s="145" t="s">
        <v>12</v>
      </c>
      <c r="N11" s="145" t="s">
        <v>283</v>
      </c>
      <c r="O11" s="145" t="s">
        <v>13</v>
      </c>
      <c r="P11" s="145" t="s">
        <v>14</v>
      </c>
      <c r="Q11" s="145" t="s">
        <v>15</v>
      </c>
      <c r="R11" s="229"/>
      <c r="S11" s="229"/>
    </row>
    <row r="12" spans="1:21" ht="15.75" thickBot="1">
      <c r="A12" s="54" t="s">
        <v>32</v>
      </c>
      <c r="B12" s="54" t="s">
        <v>19</v>
      </c>
      <c r="C12" s="1"/>
      <c r="D12" s="33"/>
      <c r="E12" s="110">
        <f>_xlfn.IFERROR(VLOOKUP(B12,'[3]NUM3A'!$H$3:$L$109,2,FALSE),0)</f>
        <v>5</v>
      </c>
      <c r="F12" s="110">
        <f>_xlfn.IFERROR(VLOOKUP(B12,'[3]NUM3A'!$H$3:$L$109,3,FALSE),0)</f>
        <v>16</v>
      </c>
      <c r="G12" s="110">
        <f>_xlfn.IFERROR(VLOOKUP(B12,'[3]NUM3A'!$H$3:$L$109,4,FALSE),0)</f>
        <v>30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53">
        <f>SUM(E12:P12)</f>
        <v>51</v>
      </c>
      <c r="R12" s="110"/>
      <c r="S12" s="110"/>
      <c r="T12" s="116"/>
      <c r="U12" s="116"/>
    </row>
    <row r="13" spans="1:21" ht="15.75" thickBot="1">
      <c r="A13" s="54" t="s">
        <v>32</v>
      </c>
      <c r="B13" s="54" t="s">
        <v>20</v>
      </c>
      <c r="C13" s="1"/>
      <c r="D13" s="33"/>
      <c r="E13" s="110">
        <f>_xlfn.IFERROR(VLOOKUP(B13,'[3]NUM3A'!$H$3:$L$109,2,FALSE),0)</f>
        <v>3</v>
      </c>
      <c r="F13" s="110">
        <f>_xlfn.IFERROR(VLOOKUP(B13,'[3]NUM3A'!$H$3:$L$109,3,FALSE),0)</f>
        <v>14</v>
      </c>
      <c r="G13" s="110">
        <f>_xlfn.IFERROR(VLOOKUP(B13,'[3]NUM3A'!$H$3:$L$109,4,FALSE),0)</f>
        <v>15</v>
      </c>
      <c r="H13" s="110"/>
      <c r="I13" s="110"/>
      <c r="J13" s="110"/>
      <c r="K13" s="110"/>
      <c r="L13" s="110"/>
      <c r="M13" s="110"/>
      <c r="N13" s="110"/>
      <c r="O13" s="110"/>
      <c r="P13" s="110"/>
      <c r="Q13" s="53">
        <f aca="true" t="shared" si="0" ref="Q13:Q25">SUM(E13:P13)</f>
        <v>32</v>
      </c>
      <c r="R13" s="110"/>
      <c r="S13" s="110"/>
      <c r="T13" s="116"/>
      <c r="U13" s="116"/>
    </row>
    <row r="14" spans="1:21" ht="15.75" thickBot="1">
      <c r="A14" s="54" t="s">
        <v>32</v>
      </c>
      <c r="B14" s="54" t="s">
        <v>21</v>
      </c>
      <c r="C14" s="1"/>
      <c r="D14" s="33"/>
      <c r="E14" s="110">
        <f>_xlfn.IFERROR(VLOOKUP(B14,'[3]NUM3A'!$H$3:$L$109,2,FALSE),0)</f>
        <v>8</v>
      </c>
      <c r="F14" s="110">
        <f>_xlfn.IFERROR(VLOOKUP(B14,'[3]NUM3A'!$H$3:$L$109,3,FALSE),0)</f>
        <v>6</v>
      </c>
      <c r="G14" s="110">
        <f>_xlfn.IFERROR(VLOOKUP(B14,'[3]NUM3A'!$H$3:$L$109,4,FALSE),0)</f>
        <v>14</v>
      </c>
      <c r="H14" s="110"/>
      <c r="I14" s="110"/>
      <c r="J14" s="110"/>
      <c r="K14" s="110"/>
      <c r="L14" s="110"/>
      <c r="M14" s="110"/>
      <c r="N14" s="110"/>
      <c r="O14" s="110"/>
      <c r="P14" s="110"/>
      <c r="Q14" s="53">
        <f t="shared" si="0"/>
        <v>28</v>
      </c>
      <c r="R14" s="110"/>
      <c r="S14" s="110"/>
      <c r="T14" s="116"/>
      <c r="U14" s="116"/>
    </row>
    <row r="15" spans="1:21" ht="15.75" thickBot="1">
      <c r="A15" s="54" t="s">
        <v>32</v>
      </c>
      <c r="B15" s="54" t="s">
        <v>22</v>
      </c>
      <c r="C15" s="1"/>
      <c r="D15" s="33"/>
      <c r="E15" s="110">
        <f>_xlfn.IFERROR(VLOOKUP(B15,'[3]NUM3A'!$H$3:$L$109,2,FALSE),0)</f>
        <v>45</v>
      </c>
      <c r="F15" s="110">
        <f>_xlfn.IFERROR(VLOOKUP(B15,'[3]NUM3A'!$H$3:$L$109,3,FALSE),0)</f>
        <v>4</v>
      </c>
      <c r="G15" s="110">
        <f>_xlfn.IFERROR(VLOOKUP(B15,'[3]NUM3A'!$H$3:$L$109,4,FALSE),0)</f>
        <v>109</v>
      </c>
      <c r="H15" s="110"/>
      <c r="I15" s="110"/>
      <c r="J15" s="110"/>
      <c r="K15" s="110"/>
      <c r="L15" s="110"/>
      <c r="M15" s="110"/>
      <c r="N15" s="110"/>
      <c r="O15" s="110"/>
      <c r="P15" s="110"/>
      <c r="Q15" s="53">
        <f t="shared" si="0"/>
        <v>158</v>
      </c>
      <c r="R15" s="110"/>
      <c r="S15" s="110"/>
      <c r="T15" s="116"/>
      <c r="U15" s="116"/>
    </row>
    <row r="16" spans="1:21" ht="15.75" thickBot="1">
      <c r="A16" s="54" t="s">
        <v>32</v>
      </c>
      <c r="B16" s="54" t="s">
        <v>23</v>
      </c>
      <c r="C16" s="4"/>
      <c r="D16" s="33"/>
      <c r="E16" s="110">
        <f>_xlfn.IFERROR(VLOOKUP(B16,'[3]NUM3A'!$H$3:$L$109,2,FALSE),0)</f>
        <v>21</v>
      </c>
      <c r="F16" s="110">
        <f>_xlfn.IFERROR(VLOOKUP(B16,'[3]NUM3A'!$H$3:$L$109,3,FALSE),0)</f>
        <v>10</v>
      </c>
      <c r="G16" s="110">
        <f>_xlfn.IFERROR(VLOOKUP(B16,'[3]NUM3A'!$H$3:$L$109,4,FALSE),0)</f>
        <v>12</v>
      </c>
      <c r="H16" s="110"/>
      <c r="I16" s="110"/>
      <c r="J16" s="110"/>
      <c r="K16" s="110"/>
      <c r="L16" s="110"/>
      <c r="M16" s="110"/>
      <c r="N16" s="110"/>
      <c r="O16" s="110"/>
      <c r="P16" s="110"/>
      <c r="Q16" s="53">
        <f t="shared" si="0"/>
        <v>43</v>
      </c>
      <c r="R16" s="110"/>
      <c r="S16" s="110"/>
      <c r="T16" s="116"/>
      <c r="U16" s="116"/>
    </row>
    <row r="17" spans="1:21" ht="15.75" thickBot="1">
      <c r="A17" s="54" t="s">
        <v>32</v>
      </c>
      <c r="B17" s="54" t="s">
        <v>24</v>
      </c>
      <c r="C17" s="1"/>
      <c r="D17" s="33"/>
      <c r="E17" s="110">
        <f>_xlfn.IFERROR(VLOOKUP(B17,'[3]NUM3A'!$H$3:$L$109,2,FALSE),0)</f>
        <v>8</v>
      </c>
      <c r="F17" s="110">
        <f>_xlfn.IFERROR(VLOOKUP(B17,'[3]NUM3A'!$H$3:$L$109,3,FALSE),0)</f>
        <v>20</v>
      </c>
      <c r="G17" s="110">
        <f>_xlfn.IFERROR(VLOOKUP(B17,'[3]NUM3A'!$H$3:$L$109,4,FALSE),0)</f>
        <v>18</v>
      </c>
      <c r="H17" s="110"/>
      <c r="I17" s="110"/>
      <c r="J17" s="110"/>
      <c r="K17" s="110"/>
      <c r="L17" s="110"/>
      <c r="M17" s="110"/>
      <c r="N17" s="110"/>
      <c r="O17" s="110"/>
      <c r="P17" s="110"/>
      <c r="Q17" s="53">
        <f t="shared" si="0"/>
        <v>46</v>
      </c>
      <c r="R17" s="110"/>
      <c r="S17" s="110"/>
      <c r="T17" s="116"/>
      <c r="U17" s="116"/>
    </row>
    <row r="18" spans="1:21" ht="15.75" thickBot="1">
      <c r="A18" s="54" t="s">
        <v>32</v>
      </c>
      <c r="B18" s="54" t="s">
        <v>25</v>
      </c>
      <c r="C18" s="1"/>
      <c r="D18" s="33"/>
      <c r="E18" s="110">
        <f>_xlfn.IFERROR(VLOOKUP(B18,'[3]NUM3A'!$H$3:$L$109,2,FALSE),0)</f>
        <v>0</v>
      </c>
      <c r="F18" s="110">
        <f>_xlfn.IFERROR(VLOOKUP(B18,'[3]NUM3A'!$H$3:$L$109,3,FALSE),0)</f>
        <v>0</v>
      </c>
      <c r="G18" s="110">
        <f>_xlfn.IFERROR(VLOOKUP(B18,'[3]NUM3A'!$H$3:$L$109,4,FALSE),0)</f>
        <v>1</v>
      </c>
      <c r="H18" s="110"/>
      <c r="I18" s="110"/>
      <c r="J18" s="110"/>
      <c r="K18" s="110"/>
      <c r="L18" s="110"/>
      <c r="M18" s="110"/>
      <c r="N18" s="110"/>
      <c r="O18" s="110"/>
      <c r="P18" s="110"/>
      <c r="Q18" s="53">
        <f t="shared" si="0"/>
        <v>1</v>
      </c>
      <c r="R18" s="110"/>
      <c r="S18" s="110"/>
      <c r="T18" s="116"/>
      <c r="U18" s="116"/>
    </row>
    <row r="19" spans="1:21" ht="15.75" thickBot="1">
      <c r="A19" s="54" t="s">
        <v>32</v>
      </c>
      <c r="B19" s="54" t="s">
        <v>26</v>
      </c>
      <c r="C19" s="1"/>
      <c r="D19" s="33"/>
      <c r="E19" s="110">
        <f>_xlfn.IFERROR(VLOOKUP(B19,'[3]NUM3A'!$H$3:$L$109,2,FALSE),0)</f>
        <v>0</v>
      </c>
      <c r="F19" s="110">
        <f>_xlfn.IFERROR(VLOOKUP(B19,'[3]NUM3A'!$H$3:$L$109,3,FALSE),0)</f>
        <v>0</v>
      </c>
      <c r="G19" s="110">
        <f>_xlfn.IFERROR(VLOOKUP(B19,'[3]NUM3A'!$H$3:$L$109,4,FALSE),0)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53">
        <f t="shared" si="0"/>
        <v>0</v>
      </c>
      <c r="R19" s="110"/>
      <c r="S19" s="110"/>
      <c r="T19" s="116"/>
      <c r="U19" s="116"/>
    </row>
    <row r="20" spans="1:21" ht="15.75" thickBot="1">
      <c r="A20" s="54" t="s">
        <v>32</v>
      </c>
      <c r="B20" s="54" t="s">
        <v>27</v>
      </c>
      <c r="C20" s="1"/>
      <c r="D20" s="33"/>
      <c r="E20" s="110">
        <f>_xlfn.IFERROR(VLOOKUP(B20,'[3]NUM3A'!$H$3:$L$109,2,FALSE),0)</f>
        <v>0</v>
      </c>
      <c r="F20" s="110">
        <f>_xlfn.IFERROR(VLOOKUP(B20,'[3]NUM3A'!$H$3:$L$109,3,FALSE),0)</f>
        <v>0</v>
      </c>
      <c r="G20" s="110">
        <f>_xlfn.IFERROR(VLOOKUP(B20,'[3]NUM3A'!$H$3:$L$109,4,FALSE),0)</f>
        <v>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53">
        <f t="shared" si="0"/>
        <v>0</v>
      </c>
      <c r="R20" s="110"/>
      <c r="S20" s="110"/>
      <c r="T20" s="116"/>
      <c r="U20" s="116"/>
    </row>
    <row r="21" spans="1:21" ht="15.75" thickBot="1">
      <c r="A21" s="54" t="s">
        <v>32</v>
      </c>
      <c r="B21" s="54" t="s">
        <v>28</v>
      </c>
      <c r="C21" s="25"/>
      <c r="D21" s="33"/>
      <c r="E21" s="110">
        <f>_xlfn.IFERROR(VLOOKUP(B21,'[3]NUM3A'!$H$3:$L$109,2,FALSE),0)</f>
        <v>0</v>
      </c>
      <c r="F21" s="110">
        <f>_xlfn.IFERROR(VLOOKUP(B21,'[3]NUM3A'!$H$3:$L$109,3,FALSE),0)</f>
        <v>0</v>
      </c>
      <c r="G21" s="110">
        <f>_xlfn.IFERROR(VLOOKUP(B21,'[3]NUM3A'!$H$3:$L$109,4,FALSE),0)</f>
        <v>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53">
        <f t="shared" si="0"/>
        <v>0</v>
      </c>
      <c r="R21" s="110"/>
      <c r="S21" s="110"/>
      <c r="T21" s="116"/>
      <c r="U21" s="116"/>
    </row>
    <row r="22" spans="1:21" ht="15.75" thickBot="1">
      <c r="A22" s="54" t="s">
        <v>32</v>
      </c>
      <c r="B22" s="54" t="s">
        <v>29</v>
      </c>
      <c r="C22" s="1"/>
      <c r="D22" s="33"/>
      <c r="E22" s="110">
        <f>_xlfn.IFERROR(VLOOKUP(B22,'[3]NUM3A'!$H$3:$L$109,2,FALSE),0)</f>
        <v>3</v>
      </c>
      <c r="F22" s="110">
        <f>_xlfn.IFERROR(VLOOKUP(B22,'[3]NUM3A'!$H$3:$L$109,3,FALSE),0)</f>
        <v>3</v>
      </c>
      <c r="G22" s="110">
        <f>_xlfn.IFERROR(VLOOKUP(B22,'[3]NUM3A'!$H$3:$L$109,4,FALSE),0)</f>
        <v>1</v>
      </c>
      <c r="H22" s="110"/>
      <c r="I22" s="110"/>
      <c r="J22" s="110"/>
      <c r="K22" s="110"/>
      <c r="L22" s="110"/>
      <c r="M22" s="110"/>
      <c r="N22" s="110"/>
      <c r="O22" s="110"/>
      <c r="P22" s="110"/>
      <c r="Q22" s="53">
        <f>SUM(E22:P22)</f>
        <v>7</v>
      </c>
      <c r="R22" s="110"/>
      <c r="S22" s="110"/>
      <c r="T22" s="116"/>
      <c r="U22" s="116"/>
    </row>
    <row r="23" spans="1:21" ht="15.75" thickBot="1">
      <c r="A23" s="54" t="s">
        <v>32</v>
      </c>
      <c r="B23" s="54" t="s">
        <v>30</v>
      </c>
      <c r="C23" s="1"/>
      <c r="D23" s="33"/>
      <c r="E23" s="110">
        <f>_xlfn.IFERROR(VLOOKUP(B23,'[3]NUM3A'!$H$3:$L$109,2,FALSE),0)</f>
        <v>0</v>
      </c>
      <c r="F23" s="110">
        <f>_xlfn.IFERROR(VLOOKUP(B23,'[3]NUM3A'!$H$3:$L$109,3,FALSE),0)</f>
        <v>0</v>
      </c>
      <c r="G23" s="110">
        <f>_xlfn.IFERROR(VLOOKUP(B23,'[3]NUM3A'!$H$3:$L$109,4,FALSE),0)</f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53">
        <f t="shared" si="0"/>
        <v>0</v>
      </c>
      <c r="R23" s="110"/>
      <c r="S23" s="110"/>
      <c r="T23" s="116"/>
      <c r="U23" s="116"/>
    </row>
    <row r="24" spans="1:21" ht="15.75" thickBot="1">
      <c r="A24" s="54" t="s">
        <v>32</v>
      </c>
      <c r="B24" s="54" t="s">
        <v>31</v>
      </c>
      <c r="C24" s="1"/>
      <c r="D24" s="33"/>
      <c r="E24" s="110">
        <f>_xlfn.IFERROR(VLOOKUP(B24,'[3]NUM3A'!$H$3:$L$109,2,FALSE),0)</f>
        <v>0</v>
      </c>
      <c r="F24" s="110">
        <f>_xlfn.IFERROR(VLOOKUP(B24,'[3]NUM3A'!$H$3:$L$109,3,FALSE),0)</f>
        <v>0</v>
      </c>
      <c r="G24" s="110">
        <f>_xlfn.IFERROR(VLOOKUP(B24,'[3]NUM3A'!$H$3:$L$109,4,FALSE),0)</f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53">
        <f t="shared" si="0"/>
        <v>0</v>
      </c>
      <c r="R24" s="110"/>
      <c r="S24" s="110"/>
      <c r="T24" s="116"/>
      <c r="U24" s="116"/>
    </row>
    <row r="25" spans="1:21" ht="15.75" thickBot="1">
      <c r="A25" s="54" t="s">
        <v>32</v>
      </c>
      <c r="B25" s="55" t="s">
        <v>285</v>
      </c>
      <c r="C25" s="1"/>
      <c r="D25" s="33"/>
      <c r="E25" s="110">
        <f>_xlfn.IFERROR(VLOOKUP(B25,'[3]NUM3A'!$H$3:$L$109,2,FALSE),0)</f>
        <v>3</v>
      </c>
      <c r="F25" s="110">
        <f>_xlfn.IFERROR(VLOOKUP(B25,'[3]NUM3A'!$H$3:$L$109,3,FALSE),0)</f>
        <v>2</v>
      </c>
      <c r="G25" s="110">
        <f>_xlfn.IFERROR(VLOOKUP(B25,'[3]NUM3A'!$H$3:$L$109,4,FALSE),0)</f>
        <v>12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53">
        <f t="shared" si="0"/>
        <v>17</v>
      </c>
      <c r="R25" s="110"/>
      <c r="S25" s="110"/>
      <c r="T25" s="116"/>
      <c r="U25" s="116"/>
    </row>
    <row r="26" spans="1:19" ht="15.75" thickBot="1">
      <c r="A26" s="173" t="s">
        <v>154</v>
      </c>
      <c r="B26" s="174"/>
      <c r="C26" s="42">
        <f>+D26/'Metas Muni'!I6</f>
        <v>0.19721845764970491</v>
      </c>
      <c r="D26" s="43">
        <f>+Q26/R26</f>
        <v>0.14793356508304364</v>
      </c>
      <c r="E26" s="48">
        <f>SUM(E12:E25)</f>
        <v>96</v>
      </c>
      <c r="F26" s="48">
        <f aca="true" t="shared" si="1" ref="F26:O26">SUM(F12:F25)</f>
        <v>75</v>
      </c>
      <c r="G26" s="48">
        <f t="shared" si="1"/>
        <v>212</v>
      </c>
      <c r="H26" s="48">
        <f t="shared" si="1"/>
        <v>0</v>
      </c>
      <c r="I26" s="48">
        <f t="shared" si="1"/>
        <v>0</v>
      </c>
      <c r="J26" s="48">
        <f t="shared" si="1"/>
        <v>0</v>
      </c>
      <c r="K26" s="48">
        <f t="shared" si="1"/>
        <v>0</v>
      </c>
      <c r="L26" s="48">
        <f t="shared" si="1"/>
        <v>0</v>
      </c>
      <c r="M26" s="48">
        <f t="shared" si="1"/>
        <v>0</v>
      </c>
      <c r="N26" s="48">
        <f t="shared" si="1"/>
        <v>0</v>
      </c>
      <c r="O26" s="48">
        <f t="shared" si="1"/>
        <v>0</v>
      </c>
      <c r="P26" s="48">
        <f>SUM(P12:P25)</f>
        <v>0</v>
      </c>
      <c r="Q26" s="48">
        <f>SUM(Q12:Q25)</f>
        <v>383</v>
      </c>
      <c r="R26" s="223">
        <v>2589</v>
      </c>
      <c r="S26" s="224"/>
    </row>
    <row r="27" spans="1:19" ht="15.75" thickBot="1">
      <c r="A27" s="54" t="s">
        <v>33</v>
      </c>
      <c r="B27" s="54" t="s">
        <v>34</v>
      </c>
      <c r="C27" s="1"/>
      <c r="D27" s="25"/>
      <c r="E27" s="110">
        <f>_xlfn.IFERROR(VLOOKUP(B27,'[3]NUM3A'!$H$3:$L$109,2,FALSE),0)</f>
        <v>20</v>
      </c>
      <c r="F27" s="110">
        <f>_xlfn.IFERROR(VLOOKUP(B27,'[3]NUM3A'!$H$3:$L$109,3,FALSE),0)</f>
        <v>10</v>
      </c>
      <c r="G27" s="110">
        <f>_xlfn.IFERROR(VLOOKUP(B27,'[3]NUM3A'!$H$3:$L$109,4,FALSE),0)</f>
        <v>32</v>
      </c>
      <c r="H27" s="110"/>
      <c r="I27" s="110"/>
      <c r="J27" s="110"/>
      <c r="K27" s="110"/>
      <c r="L27" s="110"/>
      <c r="M27" s="110"/>
      <c r="N27" s="110"/>
      <c r="O27" s="110"/>
      <c r="P27" s="110"/>
      <c r="Q27" s="53">
        <f aca="true" t="shared" si="2" ref="Q27:Q71">SUM(E27:P27)</f>
        <v>62</v>
      </c>
      <c r="R27" s="221"/>
      <c r="S27" s="222"/>
    </row>
    <row r="28" spans="1:19" ht="15.75" thickBot="1">
      <c r="A28" s="54" t="s">
        <v>33</v>
      </c>
      <c r="B28" s="54" t="s">
        <v>35</v>
      </c>
      <c r="C28" s="1"/>
      <c r="D28" s="25"/>
      <c r="E28" s="110">
        <f>_xlfn.IFERROR(VLOOKUP(B28,'[3]NUM3A'!$H$3:$L$109,2,FALSE),0)</f>
        <v>32</v>
      </c>
      <c r="F28" s="110">
        <f>_xlfn.IFERROR(VLOOKUP(B28,'[3]NUM3A'!$H$3:$L$109,3,FALSE),0)</f>
        <v>27</v>
      </c>
      <c r="G28" s="110">
        <f>_xlfn.IFERROR(VLOOKUP(B28,'[3]NUM3A'!$H$3:$L$109,4,FALSE),0)</f>
        <v>29</v>
      </c>
      <c r="H28" s="110"/>
      <c r="I28" s="110"/>
      <c r="J28" s="110"/>
      <c r="K28" s="110"/>
      <c r="L28" s="110"/>
      <c r="M28" s="110"/>
      <c r="N28" s="110"/>
      <c r="O28" s="110"/>
      <c r="P28" s="110"/>
      <c r="Q28" s="53">
        <f t="shared" si="2"/>
        <v>88</v>
      </c>
      <c r="R28" s="221"/>
      <c r="S28" s="222"/>
    </row>
    <row r="29" spans="1:19" ht="15.75" thickBot="1">
      <c r="A29" s="54" t="s">
        <v>33</v>
      </c>
      <c r="B29" s="54" t="s">
        <v>36</v>
      </c>
      <c r="C29" s="1"/>
      <c r="D29" s="25"/>
      <c r="E29" s="110">
        <f>_xlfn.IFERROR(VLOOKUP(B29,'[3]NUM3A'!$H$3:$L$109,2,FALSE),0)</f>
        <v>32</v>
      </c>
      <c r="F29" s="110">
        <f>_xlfn.IFERROR(VLOOKUP(B29,'[3]NUM3A'!$H$3:$L$109,3,FALSE),0)</f>
        <v>26</v>
      </c>
      <c r="G29" s="110">
        <f>_xlfn.IFERROR(VLOOKUP(B29,'[3]NUM3A'!$H$3:$L$109,4,FALSE),0)</f>
        <v>45</v>
      </c>
      <c r="H29" s="110"/>
      <c r="I29" s="110"/>
      <c r="J29" s="110"/>
      <c r="K29" s="110"/>
      <c r="L29" s="110"/>
      <c r="M29" s="110"/>
      <c r="N29" s="110"/>
      <c r="O29" s="110"/>
      <c r="P29" s="110"/>
      <c r="Q29" s="53">
        <f t="shared" si="2"/>
        <v>103</v>
      </c>
      <c r="R29" s="221"/>
      <c r="S29" s="222"/>
    </row>
    <row r="30" spans="1:19" ht="15.75" thickBot="1">
      <c r="A30" s="54" t="s">
        <v>33</v>
      </c>
      <c r="B30" s="54" t="s">
        <v>37</v>
      </c>
      <c r="C30" s="1"/>
      <c r="D30" s="25"/>
      <c r="E30" s="110">
        <f>_xlfn.IFERROR(VLOOKUP(B30,'[3]NUM3A'!$H$3:$L$109,2,FALSE),0)</f>
        <v>4</v>
      </c>
      <c r="F30" s="110">
        <f>_xlfn.IFERROR(VLOOKUP(B30,'[3]NUM3A'!$H$3:$L$109,3,FALSE),0)</f>
        <v>1</v>
      </c>
      <c r="G30" s="110">
        <f>_xlfn.IFERROR(VLOOKUP(B30,'[3]NUM3A'!$H$3:$L$109,4,FALSE),0)</f>
        <v>21</v>
      </c>
      <c r="H30" s="110"/>
      <c r="I30" s="110"/>
      <c r="J30" s="110"/>
      <c r="K30" s="110"/>
      <c r="L30" s="110"/>
      <c r="M30" s="110"/>
      <c r="N30" s="110"/>
      <c r="O30" s="110"/>
      <c r="P30" s="110"/>
      <c r="Q30" s="53">
        <f t="shared" si="2"/>
        <v>26</v>
      </c>
      <c r="R30" s="221"/>
      <c r="S30" s="222"/>
    </row>
    <row r="31" spans="1:19" ht="15.75" thickBot="1">
      <c r="A31" s="54" t="s">
        <v>33</v>
      </c>
      <c r="B31" s="54" t="s">
        <v>38</v>
      </c>
      <c r="C31" s="1"/>
      <c r="D31" s="25"/>
      <c r="E31" s="110">
        <f>_xlfn.IFERROR(VLOOKUP(B31,'[3]NUM3A'!$H$3:$L$109,2,FALSE),0)</f>
        <v>66</v>
      </c>
      <c r="F31" s="110">
        <f>_xlfn.IFERROR(VLOOKUP(B31,'[3]NUM3A'!$H$3:$L$109,3,FALSE),0)</f>
        <v>37</v>
      </c>
      <c r="G31" s="110">
        <f>_xlfn.IFERROR(VLOOKUP(B31,'[3]NUM3A'!$H$3:$L$109,4,FALSE),0)</f>
        <v>27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53">
        <f t="shared" si="2"/>
        <v>130</v>
      </c>
      <c r="R31" s="221"/>
      <c r="S31" s="222"/>
    </row>
    <row r="32" spans="1:19" ht="15.75" thickBot="1">
      <c r="A32" s="54" t="s">
        <v>33</v>
      </c>
      <c r="B32" s="54" t="s">
        <v>39</v>
      </c>
      <c r="C32" s="1"/>
      <c r="D32" s="25"/>
      <c r="E32" s="110">
        <f>_xlfn.IFERROR(VLOOKUP(B32,'[3]NUM3A'!$H$3:$L$109,2,FALSE),0)</f>
        <v>0</v>
      </c>
      <c r="F32" s="110">
        <f>_xlfn.IFERROR(VLOOKUP(B32,'[3]NUM3A'!$H$3:$L$109,3,FALSE),0)</f>
        <v>0</v>
      </c>
      <c r="G32" s="110">
        <f>_xlfn.IFERROR(VLOOKUP(B32,'[3]NUM3A'!$H$3:$L$109,4,FALSE),0)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53">
        <f t="shared" si="2"/>
        <v>0</v>
      </c>
      <c r="R32" s="221"/>
      <c r="S32" s="222"/>
    </row>
    <row r="33" spans="1:19" ht="15.75" thickBot="1">
      <c r="A33" s="54" t="s">
        <v>33</v>
      </c>
      <c r="B33" s="54" t="s">
        <v>40</v>
      </c>
      <c r="C33" s="1"/>
      <c r="D33" s="25"/>
      <c r="E33" s="110">
        <f>_xlfn.IFERROR(VLOOKUP(B33,'[3]NUM3A'!$H$3:$L$109,2,FALSE),0)</f>
        <v>0</v>
      </c>
      <c r="F33" s="110">
        <f>_xlfn.IFERROR(VLOOKUP(B33,'[3]NUM3A'!$H$3:$L$109,3,FALSE),0)</f>
        <v>3</v>
      </c>
      <c r="G33" s="110">
        <f>_xlfn.IFERROR(VLOOKUP(B33,'[3]NUM3A'!$H$3:$L$109,4,FALSE),0)</f>
        <v>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53">
        <f t="shared" si="2"/>
        <v>3</v>
      </c>
      <c r="R33" s="221"/>
      <c r="S33" s="222"/>
    </row>
    <row r="34" spans="1:19" ht="15.75" thickBot="1">
      <c r="A34" s="54" t="s">
        <v>33</v>
      </c>
      <c r="B34" s="54" t="s">
        <v>41</v>
      </c>
      <c r="C34" s="1"/>
      <c r="D34" s="25"/>
      <c r="E34" s="110">
        <f>_xlfn.IFERROR(VLOOKUP(B34,'[3]NUM3A'!$H$3:$L$109,2,FALSE),0)</f>
        <v>9</v>
      </c>
      <c r="F34" s="110">
        <f>_xlfn.IFERROR(VLOOKUP(B34,'[3]NUM3A'!$H$3:$L$109,3,FALSE),0)</f>
        <v>7</v>
      </c>
      <c r="G34" s="110">
        <f>_xlfn.IFERROR(VLOOKUP(B34,'[3]NUM3A'!$H$3:$L$109,4,FALSE),0)</f>
        <v>5</v>
      </c>
      <c r="H34" s="110"/>
      <c r="I34" s="110"/>
      <c r="J34" s="110"/>
      <c r="K34" s="110"/>
      <c r="L34" s="110"/>
      <c r="M34" s="110"/>
      <c r="N34" s="110"/>
      <c r="O34" s="110"/>
      <c r="P34" s="110"/>
      <c r="Q34" s="53">
        <f t="shared" si="2"/>
        <v>21</v>
      </c>
      <c r="R34" s="221"/>
      <c r="S34" s="222"/>
    </row>
    <row r="35" spans="1:19" ht="15.75" thickBot="1">
      <c r="A35" s="54" t="s">
        <v>33</v>
      </c>
      <c r="B35" s="54" t="s">
        <v>42</v>
      </c>
      <c r="C35" s="1"/>
      <c r="D35" s="25"/>
      <c r="E35" s="110">
        <f>_xlfn.IFERROR(VLOOKUP(B35,'[3]NUM3A'!$H$3:$L$109,2,FALSE),0)</f>
        <v>0</v>
      </c>
      <c r="F35" s="110">
        <f>_xlfn.IFERROR(VLOOKUP(B35,'[3]NUM3A'!$H$3:$L$109,3,FALSE),0)</f>
        <v>0</v>
      </c>
      <c r="G35" s="110">
        <f>_xlfn.IFERROR(VLOOKUP(B35,'[3]NUM3A'!$H$3:$L$109,4,FALSE),0)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53">
        <f t="shared" si="2"/>
        <v>0</v>
      </c>
      <c r="R35" s="221"/>
      <c r="S35" s="222"/>
    </row>
    <row r="36" spans="1:19" ht="15.75" thickBot="1">
      <c r="A36" s="54" t="s">
        <v>33</v>
      </c>
      <c r="B36" s="54" t="s">
        <v>43</v>
      </c>
      <c r="C36" s="1"/>
      <c r="D36" s="25"/>
      <c r="E36" s="110">
        <f>_xlfn.IFERROR(VLOOKUP(B36,'[3]NUM3A'!$H$3:$L$109,2,FALSE),0)</f>
        <v>2</v>
      </c>
      <c r="F36" s="110">
        <f>_xlfn.IFERROR(VLOOKUP(B36,'[3]NUM3A'!$H$3:$L$109,3,FALSE),0)</f>
        <v>1</v>
      </c>
      <c r="G36" s="110">
        <f>_xlfn.IFERROR(VLOOKUP(B36,'[3]NUM3A'!$H$3:$L$109,4,FALSE),0)</f>
        <v>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53">
        <f t="shared" si="2"/>
        <v>3</v>
      </c>
      <c r="R36" s="221"/>
      <c r="S36" s="222"/>
    </row>
    <row r="37" spans="1:19" ht="15.75" thickBot="1">
      <c r="A37" s="58" t="s">
        <v>33</v>
      </c>
      <c r="B37" s="54" t="s">
        <v>267</v>
      </c>
      <c r="C37" s="1"/>
      <c r="D37" s="25"/>
      <c r="E37" s="110">
        <f>_xlfn.IFERROR(VLOOKUP(B37,'[3]NUM3A'!$H$3:$L$109,2,FALSE),0)</f>
        <v>7</v>
      </c>
      <c r="F37" s="110">
        <f>_xlfn.IFERROR(VLOOKUP(B37,'[3]NUM3A'!$H$3:$L$109,3,FALSE),0)</f>
        <v>10</v>
      </c>
      <c r="G37" s="110">
        <f>_xlfn.IFERROR(VLOOKUP(B37,'[3]NUM3A'!$H$3:$L$109,4,FALSE),0)</f>
        <v>6</v>
      </c>
      <c r="H37" s="110"/>
      <c r="I37" s="110"/>
      <c r="J37" s="110"/>
      <c r="K37" s="110"/>
      <c r="L37" s="110"/>
      <c r="M37" s="110"/>
      <c r="N37" s="110"/>
      <c r="O37" s="110"/>
      <c r="P37" s="110"/>
      <c r="Q37" s="53">
        <f t="shared" si="2"/>
        <v>23</v>
      </c>
      <c r="R37" s="221"/>
      <c r="S37" s="222"/>
    </row>
    <row r="38" spans="1:19" ht="15.75" thickBot="1">
      <c r="A38" s="173" t="s">
        <v>155</v>
      </c>
      <c r="B38" s="174"/>
      <c r="C38" s="42">
        <f>+D38/'Metas Muni'!I17</f>
        <v>0.24103977944072472</v>
      </c>
      <c r="D38" s="43">
        <f>+Q38/R38</f>
        <v>0.18077983458054353</v>
      </c>
      <c r="E38" s="49">
        <f>SUM(E27:E37)</f>
        <v>172</v>
      </c>
      <c r="F38" s="49">
        <f>SUM(F27:F37)</f>
        <v>122</v>
      </c>
      <c r="G38" s="49">
        <f>SUM(G27:G37)</f>
        <v>165</v>
      </c>
      <c r="H38" s="49">
        <f>SUM(H27:H37)</f>
        <v>0</v>
      </c>
      <c r="I38" s="49">
        <f aca="true" t="shared" si="3" ref="I38:N38">SUM(I27:I37)</f>
        <v>0</v>
      </c>
      <c r="J38" s="49">
        <f t="shared" si="3"/>
        <v>0</v>
      </c>
      <c r="K38" s="49">
        <f t="shared" si="3"/>
        <v>0</v>
      </c>
      <c r="L38" s="49">
        <f t="shared" si="3"/>
        <v>0</v>
      </c>
      <c r="M38" s="49">
        <f t="shared" si="3"/>
        <v>0</v>
      </c>
      <c r="N38" s="49">
        <f t="shared" si="3"/>
        <v>0</v>
      </c>
      <c r="O38" s="49">
        <f>SUM(O27:O37)</f>
        <v>0</v>
      </c>
      <c r="P38" s="49">
        <f>SUM(P27:P37)</f>
        <v>0</v>
      </c>
      <c r="Q38" s="45">
        <f>SUM(Q27:Q37)</f>
        <v>459</v>
      </c>
      <c r="R38" s="218">
        <v>2539</v>
      </c>
      <c r="S38" s="219"/>
    </row>
    <row r="39" spans="1:19" ht="15.75" thickBot="1">
      <c r="A39" s="59" t="s">
        <v>236</v>
      </c>
      <c r="B39" s="54" t="s">
        <v>237</v>
      </c>
      <c r="C39" s="41"/>
      <c r="D39" s="40"/>
      <c r="E39" s="110">
        <f>_xlfn.IFERROR(VLOOKUP(B39,'[3]NUM3A'!$H$3:$L$109,2,FALSE),0)</f>
        <v>0</v>
      </c>
      <c r="F39" s="110">
        <f>_xlfn.IFERROR(VLOOKUP(B39,'[3]NUM3A'!$H$3:$L$109,3,FALSE),0)</f>
        <v>0</v>
      </c>
      <c r="G39" s="110">
        <f>_xlfn.IFERROR(VLOOKUP(B39,'[3]NUM3A'!$H$3:$L$109,4,FALSE),0)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53">
        <f t="shared" si="2"/>
        <v>0</v>
      </c>
      <c r="R39" s="221"/>
      <c r="S39" s="222"/>
    </row>
    <row r="40" spans="1:19" ht="15.75" thickBot="1">
      <c r="A40" s="59" t="s">
        <v>236</v>
      </c>
      <c r="B40" s="54" t="s">
        <v>238</v>
      </c>
      <c r="C40" s="41"/>
      <c r="D40" s="40"/>
      <c r="E40" s="110">
        <f>_xlfn.IFERROR(VLOOKUP(B40,'[3]NUM3A'!$H$3:$L$109,2,FALSE),0)</f>
        <v>0</v>
      </c>
      <c r="F40" s="110">
        <f>_xlfn.IFERROR(VLOOKUP(B40,'[3]NUM3A'!$H$3:$L$109,3,FALSE),0)</f>
        <v>0</v>
      </c>
      <c r="G40" s="110">
        <f>_xlfn.IFERROR(VLOOKUP(B40,'[3]NUM3A'!$H$3:$L$109,4,FALSE),0)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53">
        <f t="shared" si="2"/>
        <v>0</v>
      </c>
      <c r="R40" s="221"/>
      <c r="S40" s="222"/>
    </row>
    <row r="41" spans="1:19" ht="15.75" thickBot="1">
      <c r="A41" s="59" t="s">
        <v>236</v>
      </c>
      <c r="B41" s="54" t="s">
        <v>239</v>
      </c>
      <c r="C41" s="40"/>
      <c r="D41" s="40"/>
      <c r="E41" s="110">
        <f>_xlfn.IFERROR(VLOOKUP(B41,'[3]NUM3A'!$H$3:$L$109,2,FALSE),0)</f>
        <v>0</v>
      </c>
      <c r="F41" s="110">
        <f>_xlfn.IFERROR(VLOOKUP(B41,'[3]NUM3A'!$H$3:$L$109,3,FALSE),0)</f>
        <v>0</v>
      </c>
      <c r="G41" s="110">
        <f>_xlfn.IFERROR(VLOOKUP(B41,'[3]NUM3A'!$H$3:$L$109,4,FALSE),0)</f>
        <v>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53">
        <f t="shared" si="2"/>
        <v>0</v>
      </c>
      <c r="R41" s="221"/>
      <c r="S41" s="222"/>
    </row>
    <row r="42" spans="1:19" ht="15.75" thickBot="1">
      <c r="A42" s="59" t="s">
        <v>236</v>
      </c>
      <c r="B42" s="54" t="s">
        <v>240</v>
      </c>
      <c r="C42" s="40"/>
      <c r="D42" s="40"/>
      <c r="E42" s="110">
        <f>_xlfn.IFERROR(VLOOKUP(B42,'[3]NUM3A'!$H$3:$L$109,2,FALSE),0)</f>
        <v>0</v>
      </c>
      <c r="F42" s="110">
        <f>_xlfn.IFERROR(VLOOKUP(B42,'[3]NUM3A'!$H$3:$L$109,3,FALSE),0)</f>
        <v>0</v>
      </c>
      <c r="G42" s="110">
        <f>_xlfn.IFERROR(VLOOKUP(B42,'[3]NUM3A'!$H$3:$L$109,4,FALSE),0)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53">
        <f t="shared" si="2"/>
        <v>0</v>
      </c>
      <c r="R42" s="221"/>
      <c r="S42" s="222"/>
    </row>
    <row r="43" spans="1:19" ht="15.75" thickBot="1">
      <c r="A43" s="178" t="s">
        <v>241</v>
      </c>
      <c r="B43" s="179"/>
      <c r="C43" s="42">
        <f>+D43/'Metas Muni'!I8</f>
        <v>0</v>
      </c>
      <c r="D43" s="43">
        <f>+Q43/R43</f>
        <v>0</v>
      </c>
      <c r="E43" s="49">
        <f aca="true" t="shared" si="4" ref="E43:Q43">SUM(E39:E42)</f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  <c r="I43" s="49">
        <f t="shared" si="4"/>
        <v>0</v>
      </c>
      <c r="J43" s="49">
        <f t="shared" si="4"/>
        <v>0</v>
      </c>
      <c r="K43" s="49">
        <f t="shared" si="4"/>
        <v>0</v>
      </c>
      <c r="L43" s="49">
        <f t="shared" si="4"/>
        <v>0</v>
      </c>
      <c r="M43" s="49">
        <f t="shared" si="4"/>
        <v>0</v>
      </c>
      <c r="N43" s="49">
        <f t="shared" si="4"/>
        <v>0</v>
      </c>
      <c r="O43" s="49">
        <f>SUM(O39:O42)</f>
        <v>0</v>
      </c>
      <c r="P43" s="49">
        <f>SUM(P39:P42)</f>
        <v>0</v>
      </c>
      <c r="Q43" s="49">
        <f t="shared" si="4"/>
        <v>0</v>
      </c>
      <c r="R43" s="218">
        <v>49</v>
      </c>
      <c r="S43" s="219"/>
    </row>
    <row r="44" spans="1:19" ht="15.75" thickBot="1">
      <c r="A44" s="59" t="s">
        <v>242</v>
      </c>
      <c r="B44" s="54" t="s">
        <v>243</v>
      </c>
      <c r="C44" s="40"/>
      <c r="D44" s="40"/>
      <c r="E44" s="110">
        <f>_xlfn.IFERROR(VLOOKUP(B44,'[3]NUM3A'!$H$3:$L$109,2,FALSE),0)</f>
        <v>0</v>
      </c>
      <c r="F44" s="110">
        <f>_xlfn.IFERROR(VLOOKUP(B44,'[3]NUM3A'!$H$3:$L$109,3,FALSE),0)</f>
        <v>0</v>
      </c>
      <c r="G44" s="110">
        <f>_xlfn.IFERROR(VLOOKUP(B44,'[3]NUM3A'!$H$3:$L$109,4,FALSE),0)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53">
        <f t="shared" si="2"/>
        <v>0</v>
      </c>
      <c r="R44" s="221"/>
      <c r="S44" s="222"/>
    </row>
    <row r="45" spans="1:19" ht="15.75" thickBot="1">
      <c r="A45" s="59" t="s">
        <v>242</v>
      </c>
      <c r="B45" s="54" t="s">
        <v>244</v>
      </c>
      <c r="C45" s="40"/>
      <c r="D45" s="40"/>
      <c r="E45" s="110">
        <f>_xlfn.IFERROR(VLOOKUP(B45,'[3]NUM3A'!$H$3:$L$109,2,FALSE),0)</f>
        <v>0</v>
      </c>
      <c r="F45" s="110">
        <f>_xlfn.IFERROR(VLOOKUP(B45,'[3]NUM3A'!$H$3:$L$109,3,FALSE),0)</f>
        <v>0</v>
      </c>
      <c r="G45" s="110">
        <f>_xlfn.IFERROR(VLOOKUP(B45,'[3]NUM3A'!$H$3:$L$109,4,FALSE),0)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53">
        <f t="shared" si="2"/>
        <v>0</v>
      </c>
      <c r="R45" s="221"/>
      <c r="S45" s="222"/>
    </row>
    <row r="46" spans="1:19" ht="15.75" thickBot="1">
      <c r="A46" s="59" t="s">
        <v>242</v>
      </c>
      <c r="B46" s="54" t="s">
        <v>245</v>
      </c>
      <c r="C46" s="40"/>
      <c r="D46" s="40"/>
      <c r="E46" s="110">
        <f>_xlfn.IFERROR(VLOOKUP(B46,'[3]NUM3A'!$H$3:$L$109,2,FALSE),0)</f>
        <v>0</v>
      </c>
      <c r="F46" s="110">
        <f>_xlfn.IFERROR(VLOOKUP(B46,'[3]NUM3A'!$H$3:$L$109,3,FALSE),0)</f>
        <v>0</v>
      </c>
      <c r="G46" s="110">
        <f>_xlfn.IFERROR(VLOOKUP(B46,'[3]NUM3A'!$H$3:$L$109,4,FALSE),0)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53">
        <f t="shared" si="2"/>
        <v>0</v>
      </c>
      <c r="R46" s="221"/>
      <c r="S46" s="222"/>
    </row>
    <row r="47" spans="1:19" ht="15.75" thickBot="1">
      <c r="A47" s="59" t="s">
        <v>242</v>
      </c>
      <c r="B47" s="54" t="s">
        <v>246</v>
      </c>
      <c r="C47" s="40"/>
      <c r="D47" s="40"/>
      <c r="E47" s="110">
        <f>_xlfn.IFERROR(VLOOKUP(B47,'[3]NUM3A'!$H$3:$L$109,2,FALSE),0)</f>
        <v>0</v>
      </c>
      <c r="F47" s="110">
        <f>_xlfn.IFERROR(VLOOKUP(B47,'[3]NUM3A'!$H$3:$L$109,3,FALSE),0)</f>
        <v>0</v>
      </c>
      <c r="G47" s="110">
        <f>_xlfn.IFERROR(VLOOKUP(B47,'[3]NUM3A'!$H$3:$L$109,4,FALSE),0)</f>
        <v>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53">
        <f t="shared" si="2"/>
        <v>0</v>
      </c>
      <c r="R47" s="221"/>
      <c r="S47" s="222"/>
    </row>
    <row r="48" spans="1:19" ht="15.75" thickBot="1">
      <c r="A48" s="178" t="s">
        <v>247</v>
      </c>
      <c r="B48" s="179"/>
      <c r="C48" s="42">
        <f>+D48/'Metas Muni'!I9</f>
        <v>0</v>
      </c>
      <c r="D48" s="43">
        <f>+Q48/R48</f>
        <v>0</v>
      </c>
      <c r="E48" s="67">
        <f>SUM(E44:E47)</f>
        <v>0</v>
      </c>
      <c r="F48" s="67">
        <f>SUM(F44:F47)</f>
        <v>0</v>
      </c>
      <c r="G48" s="67">
        <f>SUM(G44:G47)</f>
        <v>0</v>
      </c>
      <c r="H48" s="67">
        <f>SUM(H44:H47)</f>
        <v>0</v>
      </c>
      <c r="I48" s="67">
        <f aca="true" t="shared" si="5" ref="I48:N48">SUM(I44:I47)</f>
        <v>0</v>
      </c>
      <c r="J48" s="67">
        <f t="shared" si="5"/>
        <v>0</v>
      </c>
      <c r="K48" s="67">
        <f t="shared" si="5"/>
        <v>0</v>
      </c>
      <c r="L48" s="67">
        <f t="shared" si="5"/>
        <v>0</v>
      </c>
      <c r="M48" s="67">
        <f t="shared" si="5"/>
        <v>0</v>
      </c>
      <c r="N48" s="67">
        <f t="shared" si="5"/>
        <v>0</v>
      </c>
      <c r="O48" s="67">
        <f>SUM(O44:O47)</f>
        <v>0</v>
      </c>
      <c r="P48" s="67">
        <f>SUM(P44:P47)</f>
        <v>0</v>
      </c>
      <c r="Q48" s="67">
        <f>SUM(Q44:Q47)</f>
        <v>0</v>
      </c>
      <c r="R48" s="218">
        <v>56</v>
      </c>
      <c r="S48" s="219"/>
    </row>
    <row r="49" spans="1:19" ht="15.75" thickBot="1">
      <c r="A49" s="54" t="s">
        <v>54</v>
      </c>
      <c r="B49" s="54" t="s">
        <v>44</v>
      </c>
      <c r="C49" s="1"/>
      <c r="D49" s="25"/>
      <c r="E49" s="110">
        <f>_xlfn.IFERROR(VLOOKUP(B49,'[3]NUM3A'!$H$3:$L$109,2,FALSE),0)</f>
        <v>1</v>
      </c>
      <c r="F49" s="110">
        <f>_xlfn.IFERROR(VLOOKUP(B49,'[3]NUM3A'!$H$3:$L$109,3,FALSE),0)</f>
        <v>3</v>
      </c>
      <c r="G49" s="110">
        <f>_xlfn.IFERROR(VLOOKUP(B49,'[3]NUM3A'!$H$3:$L$109,4,FALSE),0)</f>
        <v>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53">
        <f t="shared" si="2"/>
        <v>4</v>
      </c>
      <c r="R49" s="221"/>
      <c r="S49" s="222"/>
    </row>
    <row r="50" spans="1:19" ht="15.75" thickBot="1">
      <c r="A50" s="54" t="s">
        <v>54</v>
      </c>
      <c r="B50" s="54" t="s">
        <v>45</v>
      </c>
      <c r="C50" s="1"/>
      <c r="D50" s="25"/>
      <c r="E50" s="110">
        <f>_xlfn.IFERROR(VLOOKUP(B50,'[3]NUM3A'!$H$3:$L$109,2,FALSE),0)</f>
        <v>0</v>
      </c>
      <c r="F50" s="110">
        <f>_xlfn.IFERROR(VLOOKUP(B50,'[3]NUM3A'!$H$3:$L$109,3,FALSE),0)</f>
        <v>0</v>
      </c>
      <c r="G50" s="110">
        <f>_xlfn.IFERROR(VLOOKUP(B50,'[3]NUM3A'!$H$3:$L$109,4,FALSE),0)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53">
        <f t="shared" si="2"/>
        <v>0</v>
      </c>
      <c r="R50" s="221"/>
      <c r="S50" s="222"/>
    </row>
    <row r="51" spans="1:19" ht="15.75" thickBot="1">
      <c r="A51" s="54" t="s">
        <v>54</v>
      </c>
      <c r="B51" s="54" t="s">
        <v>46</v>
      </c>
      <c r="C51" s="1"/>
      <c r="D51" s="25"/>
      <c r="E51" s="110">
        <f>_xlfn.IFERROR(VLOOKUP(B51,'[3]NUM3A'!$H$3:$L$109,2,FALSE),0)</f>
        <v>0</v>
      </c>
      <c r="F51" s="110">
        <f>_xlfn.IFERROR(VLOOKUP(B51,'[3]NUM3A'!$H$3:$L$109,3,FALSE),0)</f>
        <v>1</v>
      </c>
      <c r="G51" s="110">
        <f>_xlfn.IFERROR(VLOOKUP(B51,'[3]NUM3A'!$H$3:$L$109,4,FALSE),0)</f>
        <v>3</v>
      </c>
      <c r="H51" s="110"/>
      <c r="I51" s="110"/>
      <c r="J51" s="110"/>
      <c r="K51" s="110"/>
      <c r="L51" s="110"/>
      <c r="M51" s="110"/>
      <c r="N51" s="110"/>
      <c r="O51" s="110"/>
      <c r="P51" s="110"/>
      <c r="Q51" s="53">
        <f t="shared" si="2"/>
        <v>4</v>
      </c>
      <c r="R51" s="221"/>
      <c r="S51" s="222"/>
    </row>
    <row r="52" spans="1:19" ht="15.75" thickBot="1">
      <c r="A52" s="54" t="s">
        <v>54</v>
      </c>
      <c r="B52" s="54" t="s">
        <v>47</v>
      </c>
      <c r="C52" s="1"/>
      <c r="D52" s="25"/>
      <c r="E52" s="110">
        <f>_xlfn.IFERROR(VLOOKUP(B52,'[3]NUM3A'!$H$3:$L$109,2,FALSE),0)</f>
        <v>0</v>
      </c>
      <c r="F52" s="110">
        <f>_xlfn.IFERROR(VLOOKUP(B52,'[3]NUM3A'!$H$3:$L$109,3,FALSE),0)</f>
        <v>0</v>
      </c>
      <c r="G52" s="110">
        <f>_xlfn.IFERROR(VLOOKUP(B52,'[3]NUM3A'!$H$3:$L$109,4,FALSE),0)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53">
        <f t="shared" si="2"/>
        <v>0</v>
      </c>
      <c r="R52" s="221"/>
      <c r="S52" s="222"/>
    </row>
    <row r="53" spans="1:19" ht="15.75" thickBot="1">
      <c r="A53" s="54" t="s">
        <v>54</v>
      </c>
      <c r="B53" s="54" t="s">
        <v>48</v>
      </c>
      <c r="C53" s="1"/>
      <c r="D53" s="25"/>
      <c r="E53" s="110">
        <f>_xlfn.IFERROR(VLOOKUP(B53,'[3]NUM3A'!$H$3:$L$109,2,FALSE),0)</f>
        <v>0</v>
      </c>
      <c r="F53" s="110">
        <f>_xlfn.IFERROR(VLOOKUP(B53,'[3]NUM3A'!$H$3:$L$109,3,FALSE),0)</f>
        <v>0</v>
      </c>
      <c r="G53" s="110">
        <f>_xlfn.IFERROR(VLOOKUP(B53,'[3]NUM3A'!$H$3:$L$109,4,FALSE),0)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53">
        <f t="shared" si="2"/>
        <v>0</v>
      </c>
      <c r="R53" s="221"/>
      <c r="S53" s="222"/>
    </row>
    <row r="54" spans="1:19" ht="15.75" thickBot="1">
      <c r="A54" s="54" t="s">
        <v>54</v>
      </c>
      <c r="B54" s="54" t="s">
        <v>49</v>
      </c>
      <c r="C54" s="1"/>
      <c r="D54" s="25"/>
      <c r="E54" s="110">
        <f>_xlfn.IFERROR(VLOOKUP(B54,'[3]NUM3A'!$H$3:$L$109,2,FALSE),0)</f>
        <v>0</v>
      </c>
      <c r="F54" s="110">
        <f>_xlfn.IFERROR(VLOOKUP(B54,'[3]NUM3A'!$H$3:$L$109,3,FALSE),0)</f>
        <v>0</v>
      </c>
      <c r="G54" s="110">
        <f>_xlfn.IFERROR(VLOOKUP(B54,'[3]NUM3A'!$H$3:$L$109,4,FALSE),0)</f>
        <v>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53">
        <f t="shared" si="2"/>
        <v>0</v>
      </c>
      <c r="R54" s="221"/>
      <c r="S54" s="222"/>
    </row>
    <row r="55" spans="1:19" ht="15.75" thickBot="1">
      <c r="A55" s="54" t="s">
        <v>54</v>
      </c>
      <c r="B55" s="54" t="s">
        <v>50</v>
      </c>
      <c r="C55" s="1"/>
      <c r="D55" s="25"/>
      <c r="E55" s="110">
        <f>_xlfn.IFERROR(VLOOKUP(B55,'[3]NUM3A'!$H$3:$L$109,2,FALSE),0)</f>
        <v>0</v>
      </c>
      <c r="F55" s="110">
        <f>_xlfn.IFERROR(VLOOKUP(B55,'[3]NUM3A'!$H$3:$L$109,3,FALSE),0)</f>
        <v>0</v>
      </c>
      <c r="G55" s="110">
        <f>_xlfn.IFERROR(VLOOKUP(B55,'[3]NUM3A'!$H$3:$L$109,4,FALSE),0)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53">
        <f t="shared" si="2"/>
        <v>0</v>
      </c>
      <c r="R55" s="221"/>
      <c r="S55" s="222"/>
    </row>
    <row r="56" spans="1:19" ht="15.75" thickBot="1">
      <c r="A56" s="54" t="s">
        <v>54</v>
      </c>
      <c r="B56" s="54" t="s">
        <v>51</v>
      </c>
      <c r="C56" s="1"/>
      <c r="D56" s="25"/>
      <c r="E56" s="110">
        <f>_xlfn.IFERROR(VLOOKUP(B56,'[3]NUM3A'!$H$3:$L$109,2,FALSE),0)</f>
        <v>0</v>
      </c>
      <c r="F56" s="110">
        <f>_xlfn.IFERROR(VLOOKUP(B56,'[3]NUM3A'!$H$3:$L$109,3,FALSE),0)</f>
        <v>0</v>
      </c>
      <c r="G56" s="110">
        <f>_xlfn.IFERROR(VLOOKUP(B56,'[3]NUM3A'!$H$3:$L$109,4,FALSE),0)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53">
        <f t="shared" si="2"/>
        <v>0</v>
      </c>
      <c r="R56" s="221"/>
      <c r="S56" s="222"/>
    </row>
    <row r="57" spans="1:19" ht="15.75" thickBot="1">
      <c r="A57" s="54" t="s">
        <v>54</v>
      </c>
      <c r="B57" s="54" t="s">
        <v>52</v>
      </c>
      <c r="C57" s="1"/>
      <c r="D57" s="25"/>
      <c r="E57" s="110">
        <f>_xlfn.IFERROR(VLOOKUP(B57,'[3]NUM3A'!$H$3:$L$109,2,FALSE),0)</f>
        <v>2</v>
      </c>
      <c r="F57" s="110">
        <f>_xlfn.IFERROR(VLOOKUP(B57,'[3]NUM3A'!$H$3:$L$109,3,FALSE),0)</f>
        <v>0</v>
      </c>
      <c r="G57" s="110">
        <f>_xlfn.IFERROR(VLOOKUP(B57,'[3]NUM3A'!$H$3:$L$109,4,FALSE),0)</f>
        <v>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53">
        <f t="shared" si="2"/>
        <v>2</v>
      </c>
      <c r="R57" s="221"/>
      <c r="S57" s="222"/>
    </row>
    <row r="58" spans="1:19" ht="15.75" thickBot="1">
      <c r="A58" s="54" t="s">
        <v>54</v>
      </c>
      <c r="B58" s="54" t="s">
        <v>53</v>
      </c>
      <c r="C58" s="1"/>
      <c r="D58" s="25"/>
      <c r="E58" s="110">
        <f>_xlfn.IFERROR(VLOOKUP(B58,'[3]NUM3A'!$H$3:$L$109,2,FALSE),0)</f>
        <v>0</v>
      </c>
      <c r="F58" s="110">
        <f>_xlfn.IFERROR(VLOOKUP(B58,'[3]NUM3A'!$H$3:$L$109,3,FALSE),0)</f>
        <v>0</v>
      </c>
      <c r="G58" s="110">
        <f>_xlfn.IFERROR(VLOOKUP(B58,'[3]NUM3A'!$H$3:$L$109,4,FALSE),0)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53">
        <f t="shared" si="2"/>
        <v>0</v>
      </c>
      <c r="R58" s="221"/>
      <c r="S58" s="222"/>
    </row>
    <row r="59" spans="1:19" ht="15.75" thickBot="1">
      <c r="A59" s="173" t="s">
        <v>156</v>
      </c>
      <c r="B59" s="174"/>
      <c r="C59" s="42">
        <f>+D59/'Metas Muni'!I10</f>
        <v>0.0657865306025783</v>
      </c>
      <c r="D59" s="43">
        <f>+Q59/R59</f>
        <v>0.05181347150259067</v>
      </c>
      <c r="E59" s="49">
        <f>SUM(E49:E58)</f>
        <v>3</v>
      </c>
      <c r="F59" s="49">
        <f>SUM(F49:F58)</f>
        <v>4</v>
      </c>
      <c r="G59" s="49">
        <f>SUM(G49:G58)</f>
        <v>3</v>
      </c>
      <c r="H59" s="49">
        <f>SUM(H49:H58)</f>
        <v>0</v>
      </c>
      <c r="I59" s="49">
        <f aca="true" t="shared" si="6" ref="I59:N59">SUM(I49:I58)</f>
        <v>0</v>
      </c>
      <c r="J59" s="49">
        <f t="shared" si="6"/>
        <v>0</v>
      </c>
      <c r="K59" s="49">
        <f t="shared" si="6"/>
        <v>0</v>
      </c>
      <c r="L59" s="49">
        <f t="shared" si="6"/>
        <v>0</v>
      </c>
      <c r="M59" s="49">
        <f t="shared" si="6"/>
        <v>0</v>
      </c>
      <c r="N59" s="49">
        <f t="shared" si="6"/>
        <v>0</v>
      </c>
      <c r="O59" s="49">
        <f>SUM(O49:O58)</f>
        <v>0</v>
      </c>
      <c r="P59" s="49">
        <f>SUM(P49:P58)</f>
        <v>0</v>
      </c>
      <c r="Q59" s="45">
        <f>SUM(Q49:Q58)</f>
        <v>10</v>
      </c>
      <c r="R59" s="218">
        <v>193</v>
      </c>
      <c r="S59" s="219"/>
    </row>
    <row r="60" spans="1:19" ht="15.75" thickBot="1">
      <c r="A60" s="54" t="s">
        <v>68</v>
      </c>
      <c r="B60" s="54" t="s">
        <v>55</v>
      </c>
      <c r="C60" s="1"/>
      <c r="D60" s="25"/>
      <c r="E60" s="110">
        <f>_xlfn.IFERROR(VLOOKUP(B60,'[3]NUM3A'!$H$3:$L$109,2,FALSE),0)</f>
        <v>13</v>
      </c>
      <c r="F60" s="110">
        <f>_xlfn.IFERROR(VLOOKUP(B60,'[3]NUM3A'!$H$3:$L$109,3,FALSE),0)</f>
        <v>5</v>
      </c>
      <c r="G60" s="110">
        <f>_xlfn.IFERROR(VLOOKUP(B60,'[3]NUM3A'!$H$3:$L$109,4,FALSE),0)</f>
        <v>7</v>
      </c>
      <c r="H60" s="110"/>
      <c r="I60" s="110"/>
      <c r="J60" s="110"/>
      <c r="K60" s="110"/>
      <c r="L60" s="110"/>
      <c r="M60" s="110"/>
      <c r="N60" s="110"/>
      <c r="O60" s="110"/>
      <c r="P60" s="110"/>
      <c r="Q60" s="53">
        <f t="shared" si="2"/>
        <v>25</v>
      </c>
      <c r="R60" s="221"/>
      <c r="S60" s="222"/>
    </row>
    <row r="61" spans="1:19" ht="15.75" thickBot="1">
      <c r="A61" s="54" t="s">
        <v>68</v>
      </c>
      <c r="B61" s="54" t="s">
        <v>56</v>
      </c>
      <c r="C61" s="1"/>
      <c r="D61" s="25"/>
      <c r="E61" s="110">
        <f>_xlfn.IFERROR(VLOOKUP(B61,'[3]NUM3A'!$H$3:$L$109,2,FALSE),0)</f>
        <v>0</v>
      </c>
      <c r="F61" s="110">
        <f>_xlfn.IFERROR(VLOOKUP(B61,'[3]NUM3A'!$H$3:$L$109,3,FALSE),0)</f>
        <v>1</v>
      </c>
      <c r="G61" s="110">
        <f>_xlfn.IFERROR(VLOOKUP(B61,'[3]NUM3A'!$H$3:$L$109,4,FALSE),0)</f>
        <v>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53">
        <f t="shared" si="2"/>
        <v>1</v>
      </c>
      <c r="R61" s="221"/>
      <c r="S61" s="222"/>
    </row>
    <row r="62" spans="1:19" ht="15.75" thickBot="1">
      <c r="A62" s="54" t="s">
        <v>68</v>
      </c>
      <c r="B62" s="54" t="s">
        <v>57</v>
      </c>
      <c r="C62" s="1"/>
      <c r="D62" s="25"/>
      <c r="E62" s="110">
        <f>_xlfn.IFERROR(VLOOKUP(B62,'[3]NUM3A'!$H$3:$L$109,2,FALSE),0)</f>
        <v>2</v>
      </c>
      <c r="F62" s="110">
        <f>_xlfn.IFERROR(VLOOKUP(B62,'[3]NUM3A'!$H$3:$L$109,3,FALSE),0)</f>
        <v>1</v>
      </c>
      <c r="G62" s="110">
        <f>_xlfn.IFERROR(VLOOKUP(B62,'[3]NUM3A'!$H$3:$L$109,4,FALSE),0)</f>
        <v>1</v>
      </c>
      <c r="H62" s="110"/>
      <c r="I62" s="110"/>
      <c r="J62" s="110"/>
      <c r="K62" s="110"/>
      <c r="L62" s="110"/>
      <c r="M62" s="110"/>
      <c r="N62" s="110"/>
      <c r="O62" s="110"/>
      <c r="P62" s="110"/>
      <c r="Q62" s="53">
        <f t="shared" si="2"/>
        <v>4</v>
      </c>
      <c r="R62" s="221"/>
      <c r="S62" s="222"/>
    </row>
    <row r="63" spans="1:19" ht="15.75" thickBot="1">
      <c r="A63" s="54" t="s">
        <v>68</v>
      </c>
      <c r="B63" s="54" t="s">
        <v>58</v>
      </c>
      <c r="C63" s="1"/>
      <c r="D63" s="25"/>
      <c r="E63" s="110">
        <f>_xlfn.IFERROR(VLOOKUP(B63,'[3]NUM3A'!$H$3:$L$109,2,FALSE),0)</f>
        <v>1</v>
      </c>
      <c r="F63" s="110">
        <f>_xlfn.IFERROR(VLOOKUP(B63,'[3]NUM3A'!$H$3:$L$109,3,FALSE),0)</f>
        <v>3</v>
      </c>
      <c r="G63" s="110">
        <f>_xlfn.IFERROR(VLOOKUP(B63,'[3]NUM3A'!$H$3:$L$109,4,FALSE),0)</f>
        <v>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53">
        <f t="shared" si="2"/>
        <v>4</v>
      </c>
      <c r="R63" s="221"/>
      <c r="S63" s="222"/>
    </row>
    <row r="64" spans="1:19" ht="15.75" thickBot="1">
      <c r="A64" s="54" t="s">
        <v>68</v>
      </c>
      <c r="B64" s="54" t="s">
        <v>59</v>
      </c>
      <c r="C64" s="1"/>
      <c r="D64" s="25"/>
      <c r="E64" s="110">
        <f>_xlfn.IFERROR(VLOOKUP(B64,'[3]NUM3A'!$H$3:$L$109,2,FALSE),0)</f>
        <v>0</v>
      </c>
      <c r="F64" s="110">
        <f>_xlfn.IFERROR(VLOOKUP(B64,'[3]NUM3A'!$H$3:$L$109,3,FALSE),0)</f>
        <v>0</v>
      </c>
      <c r="G64" s="110">
        <f>_xlfn.IFERROR(VLOOKUP(B64,'[3]NUM3A'!$H$3:$L$109,4,FALSE),0)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53">
        <f t="shared" si="2"/>
        <v>0</v>
      </c>
      <c r="R64" s="221"/>
      <c r="S64" s="222"/>
    </row>
    <row r="65" spans="1:19" ht="15.75" thickBot="1">
      <c r="A65" s="54" t="s">
        <v>68</v>
      </c>
      <c r="B65" s="54" t="s">
        <v>60</v>
      </c>
      <c r="C65" s="1"/>
      <c r="D65" s="25"/>
      <c r="E65" s="110">
        <f>_xlfn.IFERROR(VLOOKUP(B65,'[3]NUM3A'!$H$3:$L$109,2,FALSE),0)</f>
        <v>1</v>
      </c>
      <c r="F65" s="110">
        <f>_xlfn.IFERROR(VLOOKUP(B65,'[3]NUM3A'!$H$3:$L$109,3,FALSE),0)</f>
        <v>1</v>
      </c>
      <c r="G65" s="110">
        <f>_xlfn.IFERROR(VLOOKUP(B65,'[3]NUM3A'!$H$3:$L$109,4,FALSE),0)</f>
        <v>3</v>
      </c>
      <c r="H65" s="110"/>
      <c r="I65" s="110"/>
      <c r="J65" s="110"/>
      <c r="K65" s="110"/>
      <c r="L65" s="110"/>
      <c r="M65" s="110"/>
      <c r="N65" s="110"/>
      <c r="O65" s="110"/>
      <c r="P65" s="110"/>
      <c r="Q65" s="53">
        <f t="shared" si="2"/>
        <v>5</v>
      </c>
      <c r="R65" s="221"/>
      <c r="S65" s="222"/>
    </row>
    <row r="66" spans="1:19" ht="15.75" thickBot="1">
      <c r="A66" s="54" t="s">
        <v>68</v>
      </c>
      <c r="B66" s="54" t="s">
        <v>61</v>
      </c>
      <c r="C66" s="1"/>
      <c r="D66" s="25"/>
      <c r="E66" s="110">
        <f>_xlfn.IFERROR(VLOOKUP(B66,'[3]NUM3A'!$H$3:$L$109,2,FALSE),0)</f>
        <v>0</v>
      </c>
      <c r="F66" s="110">
        <f>_xlfn.IFERROR(VLOOKUP(B66,'[3]NUM3A'!$H$3:$L$109,3,FALSE),0)</f>
        <v>0</v>
      </c>
      <c r="G66" s="110">
        <f>_xlfn.IFERROR(VLOOKUP(B66,'[3]NUM3A'!$H$3:$L$109,4,FALSE),0)</f>
        <v>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53">
        <f t="shared" si="2"/>
        <v>0</v>
      </c>
      <c r="R66" s="221"/>
      <c r="S66" s="222"/>
    </row>
    <row r="67" spans="1:19" ht="15.75" thickBot="1">
      <c r="A67" s="54" t="s">
        <v>68</v>
      </c>
      <c r="B67" s="54" t="s">
        <v>62</v>
      </c>
      <c r="C67" s="1"/>
      <c r="D67" s="25"/>
      <c r="E67" s="110">
        <f>_xlfn.IFERROR(VLOOKUP(B67,'[3]NUM3A'!$H$3:$L$109,2,FALSE),0)</f>
        <v>0</v>
      </c>
      <c r="F67" s="110">
        <f>_xlfn.IFERROR(VLOOKUP(B67,'[3]NUM3A'!$H$3:$L$109,3,FALSE),0)</f>
        <v>0</v>
      </c>
      <c r="G67" s="110">
        <f>_xlfn.IFERROR(VLOOKUP(B67,'[3]NUM3A'!$H$3:$L$109,4,FALSE),0)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53"/>
      <c r="R67" s="221"/>
      <c r="S67" s="222"/>
    </row>
    <row r="68" spans="1:19" ht="15.75" thickBot="1">
      <c r="A68" s="54" t="s">
        <v>68</v>
      </c>
      <c r="B68" s="54" t="s">
        <v>63</v>
      </c>
      <c r="C68" s="1"/>
      <c r="D68" s="25"/>
      <c r="E68" s="110">
        <f>_xlfn.IFERROR(VLOOKUP(B68,'[3]NUM3A'!$H$3:$L$109,2,FALSE),0)</f>
        <v>1</v>
      </c>
      <c r="F68" s="110">
        <f>_xlfn.IFERROR(VLOOKUP(B68,'[3]NUM3A'!$H$3:$L$109,3,FALSE),0)</f>
        <v>0</v>
      </c>
      <c r="G68" s="110">
        <f>_xlfn.IFERROR(VLOOKUP(B68,'[3]NUM3A'!$H$3:$L$109,4,FALSE),0)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53">
        <f t="shared" si="2"/>
        <v>1</v>
      </c>
      <c r="R68" s="221"/>
      <c r="S68" s="222"/>
    </row>
    <row r="69" spans="1:19" ht="15.75" thickBot="1">
      <c r="A69" s="54" t="s">
        <v>68</v>
      </c>
      <c r="B69" s="54" t="s">
        <v>64</v>
      </c>
      <c r="C69" s="1"/>
      <c r="D69" s="25"/>
      <c r="E69" s="110">
        <f>_xlfn.IFERROR(VLOOKUP(B69,'[3]NUM3A'!$H$3:$L$109,2,FALSE),0)</f>
        <v>0</v>
      </c>
      <c r="F69" s="110">
        <f>_xlfn.IFERROR(VLOOKUP(B69,'[3]NUM3A'!$H$3:$L$109,3,FALSE),0)</f>
        <v>0</v>
      </c>
      <c r="G69" s="110">
        <f>_xlfn.IFERROR(VLOOKUP(B69,'[3]NUM3A'!$H$3:$L$109,4,FALSE),0)</f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53">
        <f t="shared" si="2"/>
        <v>0</v>
      </c>
      <c r="R69" s="221"/>
      <c r="S69" s="222"/>
    </row>
    <row r="70" spans="1:19" ht="15.75" thickBot="1">
      <c r="A70" s="54" t="s">
        <v>68</v>
      </c>
      <c r="B70" s="54" t="s">
        <v>65</v>
      </c>
      <c r="C70" s="1"/>
      <c r="D70" s="25"/>
      <c r="E70" s="110">
        <f>_xlfn.IFERROR(VLOOKUP(B70,'[3]NUM3A'!$H$3:$L$109,2,FALSE),0)</f>
        <v>1</v>
      </c>
      <c r="F70" s="110">
        <f>_xlfn.IFERROR(VLOOKUP(B70,'[3]NUM3A'!$H$3:$L$109,3,FALSE),0)</f>
        <v>0</v>
      </c>
      <c r="G70" s="110">
        <f>_xlfn.IFERROR(VLOOKUP(B70,'[3]NUM3A'!$H$3:$L$109,4,FALSE),0)</f>
        <v>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53">
        <f t="shared" si="2"/>
        <v>2</v>
      </c>
      <c r="R70" s="221"/>
      <c r="S70" s="222"/>
    </row>
    <row r="71" spans="1:19" ht="15.75" thickBot="1">
      <c r="A71" s="54" t="s">
        <v>68</v>
      </c>
      <c r="B71" s="54" t="s">
        <v>66</v>
      </c>
      <c r="C71" s="1"/>
      <c r="D71" s="25"/>
      <c r="E71" s="110">
        <f>_xlfn.IFERROR(VLOOKUP(B71,'[3]NUM3A'!$H$3:$L$109,2,FALSE),0)</f>
        <v>0</v>
      </c>
      <c r="F71" s="110">
        <f>_xlfn.IFERROR(VLOOKUP(B71,'[3]NUM3A'!$H$3:$L$109,3,FALSE),0)</f>
        <v>0</v>
      </c>
      <c r="G71" s="110">
        <f>_xlfn.IFERROR(VLOOKUP(B71,'[3]NUM3A'!$H$3:$L$109,4,FALSE),0)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53">
        <f t="shared" si="2"/>
        <v>0</v>
      </c>
      <c r="R71" s="221"/>
      <c r="S71" s="222"/>
    </row>
    <row r="72" spans="1:19" ht="15.75" thickBot="1">
      <c r="A72" s="54" t="s">
        <v>68</v>
      </c>
      <c r="B72" s="54" t="s">
        <v>67</v>
      </c>
      <c r="C72" s="1"/>
      <c r="D72" s="25"/>
      <c r="E72" s="110">
        <f>_xlfn.IFERROR(VLOOKUP(B72,'[3]NUM3A'!$H$3:$L$109,2,FALSE),0)</f>
        <v>0</v>
      </c>
      <c r="F72" s="110">
        <f>_xlfn.IFERROR(VLOOKUP(B72,'[3]NUM3A'!$H$3:$L$109,3,FALSE),0)</f>
        <v>0</v>
      </c>
      <c r="G72" s="110">
        <f>_xlfn.IFERROR(VLOOKUP(B72,'[3]NUM3A'!$H$3:$L$109,4,FALSE),0)</f>
        <v>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53">
        <f>SUM(E72:P72)</f>
        <v>0</v>
      </c>
      <c r="R72" s="221"/>
      <c r="S72" s="222"/>
    </row>
    <row r="73" spans="1:19" ht="15.75" thickBot="1">
      <c r="A73" s="54" t="s">
        <v>68</v>
      </c>
      <c r="B73" s="54" t="s">
        <v>293</v>
      </c>
      <c r="C73" s="1"/>
      <c r="D73" s="25"/>
      <c r="E73" s="110">
        <f>_xlfn.IFERROR(VLOOKUP(B73,'[3]NUM3A'!$H$3:$L$109,2,FALSE),0)</f>
        <v>12</v>
      </c>
      <c r="F73" s="110">
        <f>_xlfn.IFERROR(VLOOKUP(B73,'[3]NUM3A'!$H$3:$L$109,3,FALSE),0)</f>
        <v>8</v>
      </c>
      <c r="G73" s="110">
        <f>_xlfn.IFERROR(VLOOKUP(B73,'[3]NUM3A'!$H$3:$L$109,4,FALSE),0)</f>
        <v>8</v>
      </c>
      <c r="H73" s="110"/>
      <c r="I73" s="110"/>
      <c r="J73" s="110"/>
      <c r="K73" s="110"/>
      <c r="L73" s="110"/>
      <c r="M73" s="110"/>
      <c r="N73" s="110"/>
      <c r="O73" s="110"/>
      <c r="P73" s="110"/>
      <c r="Q73" s="53">
        <f>SUM(E73:P73)</f>
        <v>28</v>
      </c>
      <c r="R73" s="156"/>
      <c r="S73" s="157"/>
    </row>
    <row r="74" spans="1:19" ht="15.75" thickBot="1">
      <c r="A74" s="173" t="s">
        <v>157</v>
      </c>
      <c r="B74" s="174"/>
      <c r="C74" s="42">
        <f>+D74/'Metas Muni'!I11</f>
        <v>0.2928791864987716</v>
      </c>
      <c r="D74" s="43">
        <f>+Q74/R74</f>
        <v>0.23102310231023102</v>
      </c>
      <c r="E74" s="49">
        <f>SUM(E60:E73)</f>
        <v>31</v>
      </c>
      <c r="F74" s="49">
        <f aca="true" t="shared" si="7" ref="F74:P74">SUM(F60:F73)</f>
        <v>19</v>
      </c>
      <c r="G74" s="49">
        <f t="shared" si="7"/>
        <v>20</v>
      </c>
      <c r="H74" s="49">
        <f t="shared" si="7"/>
        <v>0</v>
      </c>
      <c r="I74" s="49">
        <f t="shared" si="7"/>
        <v>0</v>
      </c>
      <c r="J74" s="49">
        <f t="shared" si="7"/>
        <v>0</v>
      </c>
      <c r="K74" s="49">
        <f t="shared" si="7"/>
        <v>0</v>
      </c>
      <c r="L74" s="49">
        <f t="shared" si="7"/>
        <v>0</v>
      </c>
      <c r="M74" s="49">
        <f t="shared" si="7"/>
        <v>0</v>
      </c>
      <c r="N74" s="49">
        <f t="shared" si="7"/>
        <v>0</v>
      </c>
      <c r="O74" s="49">
        <f t="shared" si="7"/>
        <v>0</v>
      </c>
      <c r="P74" s="49">
        <f t="shared" si="7"/>
        <v>0</v>
      </c>
      <c r="Q74" s="45">
        <f>SUM(Q60:Q73)</f>
        <v>70</v>
      </c>
      <c r="R74" s="218">
        <v>303</v>
      </c>
      <c r="S74" s="219"/>
    </row>
    <row r="75" spans="1:19" ht="15.75" thickBot="1">
      <c r="A75" s="54" t="s">
        <v>79</v>
      </c>
      <c r="B75" s="54" t="s">
        <v>69</v>
      </c>
      <c r="C75" s="1"/>
      <c r="D75" s="25"/>
      <c r="E75" s="110">
        <f>_xlfn.IFERROR(VLOOKUP(B75,'[3]NUM3A'!$H$3:$L$109,2,FALSE),0)</f>
        <v>1</v>
      </c>
      <c r="F75" s="110">
        <f>_xlfn.IFERROR(VLOOKUP(B75,'[3]NUM3A'!$H$3:$L$109,3,FALSE),0)</f>
        <v>2</v>
      </c>
      <c r="G75" s="110">
        <f>_xlfn.IFERROR(VLOOKUP(B75,'[3]NUM3A'!$H$3:$L$109,4,FALSE),0)</f>
        <v>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53">
        <f aca="true" t="shared" si="8" ref="Q75:Q84">SUM(E75:P75)</f>
        <v>3</v>
      </c>
      <c r="R75" s="221"/>
      <c r="S75" s="222"/>
    </row>
    <row r="76" spans="1:19" ht="15.75" thickBot="1">
      <c r="A76" s="54" t="s">
        <v>79</v>
      </c>
      <c r="B76" s="54" t="s">
        <v>70</v>
      </c>
      <c r="C76" s="1"/>
      <c r="D76" s="25"/>
      <c r="E76" s="110">
        <f>_xlfn.IFERROR(VLOOKUP(B76,'[3]NUM3A'!$H$3:$L$109,2,FALSE),0)</f>
        <v>0</v>
      </c>
      <c r="F76" s="110">
        <f>_xlfn.IFERROR(VLOOKUP(B76,'[3]NUM3A'!$H$3:$L$109,3,FALSE),0)</f>
        <v>0</v>
      </c>
      <c r="G76" s="110">
        <f>_xlfn.IFERROR(VLOOKUP(B76,'[3]NUM3A'!$H$3:$L$109,4,FALSE),0)</f>
        <v>4</v>
      </c>
      <c r="H76" s="110"/>
      <c r="I76" s="110"/>
      <c r="J76" s="110"/>
      <c r="K76" s="110"/>
      <c r="L76" s="110"/>
      <c r="M76" s="110"/>
      <c r="N76" s="110"/>
      <c r="O76" s="110"/>
      <c r="P76" s="110"/>
      <c r="Q76" s="53">
        <f t="shared" si="8"/>
        <v>4</v>
      </c>
      <c r="R76" s="221"/>
      <c r="S76" s="222"/>
    </row>
    <row r="77" spans="1:19" ht="15.75" thickBot="1">
      <c r="A77" s="54" t="s">
        <v>79</v>
      </c>
      <c r="B77" s="54" t="s">
        <v>71</v>
      </c>
      <c r="C77" s="1"/>
      <c r="D77" s="25"/>
      <c r="E77" s="110">
        <f>_xlfn.IFERROR(VLOOKUP(B77,'[3]NUM3A'!$H$3:$L$109,2,FALSE),0)</f>
        <v>0</v>
      </c>
      <c r="F77" s="110">
        <f>_xlfn.IFERROR(VLOOKUP(B77,'[3]NUM3A'!$H$3:$L$109,3,FALSE),0)</f>
        <v>0</v>
      </c>
      <c r="G77" s="110">
        <f>_xlfn.IFERROR(VLOOKUP(B77,'[3]NUM3A'!$H$3:$L$109,4,FALSE),0)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53">
        <f t="shared" si="8"/>
        <v>0</v>
      </c>
      <c r="R77" s="221"/>
      <c r="S77" s="222"/>
    </row>
    <row r="78" spans="1:19" ht="15.75" thickBot="1">
      <c r="A78" s="54" t="s">
        <v>79</v>
      </c>
      <c r="B78" s="54" t="s">
        <v>72</v>
      </c>
      <c r="C78" s="1"/>
      <c r="D78" s="25"/>
      <c r="E78" s="110">
        <f>_xlfn.IFERROR(VLOOKUP(B78,'[3]NUM3A'!$H$3:$L$109,2,FALSE),0)</f>
        <v>0</v>
      </c>
      <c r="F78" s="110">
        <f>_xlfn.IFERROR(VLOOKUP(B78,'[3]NUM3A'!$H$3:$L$109,3,FALSE),0)</f>
        <v>0</v>
      </c>
      <c r="G78" s="110">
        <f>_xlfn.IFERROR(VLOOKUP(B78,'[3]NUM3A'!$H$3:$L$109,4,FALSE),0)</f>
        <v>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53">
        <f t="shared" si="8"/>
        <v>0</v>
      </c>
      <c r="R78" s="221"/>
      <c r="S78" s="222"/>
    </row>
    <row r="79" spans="1:19" ht="15.75" thickBot="1">
      <c r="A79" s="54" t="s">
        <v>79</v>
      </c>
      <c r="B79" s="54" t="s">
        <v>73</v>
      </c>
      <c r="C79" s="1"/>
      <c r="D79" s="25"/>
      <c r="E79" s="110">
        <f>_xlfn.IFERROR(VLOOKUP(B79,'[3]NUM3A'!$H$3:$L$109,2,FALSE),0)</f>
        <v>0</v>
      </c>
      <c r="F79" s="110">
        <f>_xlfn.IFERROR(VLOOKUP(B79,'[3]NUM3A'!$H$3:$L$109,3,FALSE),0)</f>
        <v>0</v>
      </c>
      <c r="G79" s="110">
        <f>_xlfn.IFERROR(VLOOKUP(B79,'[3]NUM3A'!$H$3:$L$109,4,FALSE),0)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53">
        <f t="shared" si="8"/>
        <v>0</v>
      </c>
      <c r="R79" s="221"/>
      <c r="S79" s="222"/>
    </row>
    <row r="80" spans="1:19" ht="15.75" thickBot="1">
      <c r="A80" s="54" t="s">
        <v>79</v>
      </c>
      <c r="B80" s="54" t="s">
        <v>74</v>
      </c>
      <c r="C80" s="1"/>
      <c r="D80" s="25"/>
      <c r="E80" s="110">
        <f>_xlfn.IFERROR(VLOOKUP(B80,'[3]NUM3A'!$H$3:$L$109,2,FALSE),0)</f>
        <v>0</v>
      </c>
      <c r="F80" s="110">
        <f>_xlfn.IFERROR(VLOOKUP(B80,'[3]NUM3A'!$H$3:$L$109,3,FALSE),0)</f>
        <v>0</v>
      </c>
      <c r="G80" s="110">
        <f>_xlfn.IFERROR(VLOOKUP(B80,'[3]NUM3A'!$H$3:$L$109,4,FALSE),0)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53">
        <f t="shared" si="8"/>
        <v>0</v>
      </c>
      <c r="R80" s="221"/>
      <c r="S80" s="222"/>
    </row>
    <row r="81" spans="1:19" ht="15.75" thickBot="1">
      <c r="A81" s="54" t="s">
        <v>79</v>
      </c>
      <c r="B81" s="54" t="s">
        <v>75</v>
      </c>
      <c r="C81" s="1"/>
      <c r="D81" s="25"/>
      <c r="E81" s="110">
        <f>_xlfn.IFERROR(VLOOKUP(B81,'[3]NUM3A'!$H$3:$L$109,2,FALSE),0)</f>
        <v>0</v>
      </c>
      <c r="F81" s="110">
        <f>_xlfn.IFERROR(VLOOKUP(B81,'[3]NUM3A'!$H$3:$L$109,3,FALSE),0)</f>
        <v>0</v>
      </c>
      <c r="G81" s="110">
        <f>_xlfn.IFERROR(VLOOKUP(B81,'[3]NUM3A'!$H$3:$L$109,4,FALSE),0)</f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53">
        <f t="shared" si="8"/>
        <v>0</v>
      </c>
      <c r="R81" s="221"/>
      <c r="S81" s="222"/>
    </row>
    <row r="82" spans="1:19" ht="15.75" thickBot="1">
      <c r="A82" s="54" t="s">
        <v>79</v>
      </c>
      <c r="B82" s="54" t="s">
        <v>76</v>
      </c>
      <c r="C82" s="1"/>
      <c r="D82" s="25"/>
      <c r="E82" s="110">
        <f>_xlfn.IFERROR(VLOOKUP(B82,'[3]NUM3A'!$H$3:$L$109,2,FALSE),0)</f>
        <v>0</v>
      </c>
      <c r="F82" s="110">
        <f>_xlfn.IFERROR(VLOOKUP(B82,'[3]NUM3A'!$H$3:$L$109,3,FALSE),0)</f>
        <v>0</v>
      </c>
      <c r="G82" s="110">
        <f>_xlfn.IFERROR(VLOOKUP(B82,'[3]NUM3A'!$H$3:$L$109,4,FALSE),0)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53">
        <f t="shared" si="8"/>
        <v>0</v>
      </c>
      <c r="R82" s="221"/>
      <c r="S82" s="222"/>
    </row>
    <row r="83" spans="1:19" ht="15.75" thickBot="1">
      <c r="A83" s="54" t="s">
        <v>79</v>
      </c>
      <c r="B83" s="54" t="s">
        <v>77</v>
      </c>
      <c r="C83" s="1"/>
      <c r="D83" s="25"/>
      <c r="E83" s="110">
        <f>_xlfn.IFERROR(VLOOKUP(B83,'[3]NUM3A'!$H$3:$L$109,2,FALSE),0)</f>
        <v>0</v>
      </c>
      <c r="F83" s="110">
        <f>_xlfn.IFERROR(VLOOKUP(B83,'[3]NUM3A'!$H$3:$L$109,3,FALSE),0)</f>
        <v>0</v>
      </c>
      <c r="G83" s="110">
        <f>_xlfn.IFERROR(VLOOKUP(B83,'[3]NUM3A'!$H$3:$L$109,4,FALSE),0)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53">
        <f t="shared" si="8"/>
        <v>0</v>
      </c>
      <c r="R83" s="221"/>
      <c r="S83" s="222"/>
    </row>
    <row r="84" spans="1:19" ht="15.75" thickBot="1">
      <c r="A84" s="54" t="s">
        <v>79</v>
      </c>
      <c r="B84" s="54" t="s">
        <v>78</v>
      </c>
      <c r="C84" s="1"/>
      <c r="D84" s="25"/>
      <c r="E84" s="110">
        <f>_xlfn.IFERROR(VLOOKUP(B84,'[3]NUM3A'!$H$3:$L$109,2,FALSE),0)</f>
        <v>0</v>
      </c>
      <c r="F84" s="110">
        <f>_xlfn.IFERROR(VLOOKUP(B84,'[3]NUM3A'!$H$3:$L$109,3,FALSE),0)</f>
        <v>0</v>
      </c>
      <c r="G84" s="110">
        <f>_xlfn.IFERROR(VLOOKUP(B84,'[3]NUM3A'!$H$3:$L$109,4,FALSE),0)</f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53">
        <f t="shared" si="8"/>
        <v>0</v>
      </c>
      <c r="R84" s="221"/>
      <c r="S84" s="222"/>
    </row>
    <row r="85" spans="1:19" ht="15.75" thickBot="1">
      <c r="A85" s="173" t="s">
        <v>17</v>
      </c>
      <c r="B85" s="174"/>
      <c r="C85" s="42">
        <f>+D85/'Metas Muni'!I12</f>
        <v>0.08235371627027077</v>
      </c>
      <c r="D85" s="43">
        <f>+Q85/R85</f>
        <v>0.0673076923076923</v>
      </c>
      <c r="E85" s="49">
        <f>SUM(E75:E84)</f>
        <v>1</v>
      </c>
      <c r="F85" s="49">
        <f>SUM(F75:F84)</f>
        <v>2</v>
      </c>
      <c r="G85" s="49">
        <f>SUM(G75:G84)</f>
        <v>4</v>
      </c>
      <c r="H85" s="49">
        <f>SUM(H75:H84)</f>
        <v>0</v>
      </c>
      <c r="I85" s="49">
        <f aca="true" t="shared" si="9" ref="I85:N85">SUM(I75:I84)</f>
        <v>0</v>
      </c>
      <c r="J85" s="49">
        <f t="shared" si="9"/>
        <v>0</v>
      </c>
      <c r="K85" s="49">
        <f t="shared" si="9"/>
        <v>0</v>
      </c>
      <c r="L85" s="49">
        <f t="shared" si="9"/>
        <v>0</v>
      </c>
      <c r="M85" s="49">
        <f t="shared" si="9"/>
        <v>0</v>
      </c>
      <c r="N85" s="49">
        <f t="shared" si="9"/>
        <v>0</v>
      </c>
      <c r="O85" s="49">
        <f>SUM(O75:O84)</f>
        <v>0</v>
      </c>
      <c r="P85" s="49">
        <f>SUM(P75:P84)</f>
        <v>0</v>
      </c>
      <c r="Q85" s="45">
        <f>SUM(Q75:Q84)</f>
        <v>7</v>
      </c>
      <c r="R85" s="218">
        <v>104</v>
      </c>
      <c r="S85" s="219"/>
    </row>
    <row r="86" spans="1:19" ht="15.75" thickBot="1">
      <c r="A86" s="54" t="s">
        <v>85</v>
      </c>
      <c r="B86" s="54" t="s">
        <v>80</v>
      </c>
      <c r="C86" s="1"/>
      <c r="D86" s="25"/>
      <c r="E86" s="110">
        <f>_xlfn.IFERROR(VLOOKUP(B86,'[3]NUM3A'!$H$3:$L$109,2,FALSE),0)</f>
        <v>0</v>
      </c>
      <c r="F86" s="110">
        <f>_xlfn.IFERROR(VLOOKUP(B86,'[3]NUM3A'!$H$3:$L$109,3,FALSE),0)</f>
        <v>0</v>
      </c>
      <c r="G86" s="110">
        <f>_xlfn.IFERROR(VLOOKUP(B86,'[3]NUM3A'!$H$3:$L$109,4,FALSE),0)</f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53">
        <f>SUM(E86:P86)</f>
        <v>0</v>
      </c>
      <c r="R86" s="221"/>
      <c r="S86" s="222"/>
    </row>
    <row r="87" spans="1:19" ht="15.75" thickBot="1">
      <c r="A87" s="54" t="s">
        <v>85</v>
      </c>
      <c r="B87" s="54" t="s">
        <v>81</v>
      </c>
      <c r="C87" s="1"/>
      <c r="D87" s="25"/>
      <c r="E87" s="110">
        <f>_xlfn.IFERROR(VLOOKUP(B87,'[3]NUM3A'!$H$3:$L$109,2,FALSE),0)</f>
        <v>1</v>
      </c>
      <c r="F87" s="110">
        <f>_xlfn.IFERROR(VLOOKUP(B87,'[3]NUM3A'!$H$3:$L$109,3,FALSE),0)</f>
        <v>0</v>
      </c>
      <c r="G87" s="110">
        <f>_xlfn.IFERROR(VLOOKUP(B87,'[3]NUM3A'!$H$3:$L$109,4,FALSE),0)</f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53">
        <f>SUM(E87:P87)</f>
        <v>1</v>
      </c>
      <c r="R87" s="221"/>
      <c r="S87" s="222"/>
    </row>
    <row r="88" spans="1:19" ht="15.75" thickBot="1">
      <c r="A88" s="54" t="s">
        <v>85</v>
      </c>
      <c r="B88" s="54" t="s">
        <v>82</v>
      </c>
      <c r="C88" s="1"/>
      <c r="D88" s="25"/>
      <c r="E88" s="110">
        <f>_xlfn.IFERROR(VLOOKUP(B88,'[3]NUM3A'!$H$3:$L$109,2,FALSE),0)</f>
        <v>0</v>
      </c>
      <c r="F88" s="110">
        <f>_xlfn.IFERROR(VLOOKUP(B88,'[3]NUM3A'!$H$3:$L$109,3,FALSE),0)</f>
        <v>3</v>
      </c>
      <c r="G88" s="110">
        <f>_xlfn.IFERROR(VLOOKUP(B88,'[3]NUM3A'!$H$3:$L$109,4,FALSE),0)</f>
        <v>4</v>
      </c>
      <c r="H88" s="110"/>
      <c r="I88" s="110"/>
      <c r="J88" s="110"/>
      <c r="K88" s="110"/>
      <c r="L88" s="110"/>
      <c r="M88" s="110"/>
      <c r="N88" s="110"/>
      <c r="O88" s="110"/>
      <c r="P88" s="110"/>
      <c r="Q88" s="53">
        <f>SUM(E88:P88)</f>
        <v>7</v>
      </c>
      <c r="R88" s="221"/>
      <c r="S88" s="222"/>
    </row>
    <row r="89" spans="1:19" ht="15.75" thickBot="1">
      <c r="A89" s="54" t="s">
        <v>85</v>
      </c>
      <c r="B89" s="54" t="s">
        <v>83</v>
      </c>
      <c r="C89" s="1"/>
      <c r="D89" s="25"/>
      <c r="E89" s="110">
        <f>_xlfn.IFERROR(VLOOKUP(B89,'[3]NUM3A'!$H$3:$L$109,2,FALSE),0)</f>
        <v>0</v>
      </c>
      <c r="F89" s="110">
        <f>_xlfn.IFERROR(VLOOKUP(B89,'[3]NUM3A'!$H$3:$L$109,3,FALSE),0)</f>
        <v>0</v>
      </c>
      <c r="G89" s="110">
        <f>_xlfn.IFERROR(VLOOKUP(B89,'[3]NUM3A'!$H$3:$L$109,4,FALSE),0)</f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53">
        <f>SUM(E89:P89)</f>
        <v>0</v>
      </c>
      <c r="R89" s="221"/>
      <c r="S89" s="222"/>
    </row>
    <row r="90" spans="1:19" ht="15.75" thickBot="1">
      <c r="A90" s="54" t="s">
        <v>85</v>
      </c>
      <c r="B90" s="54" t="s">
        <v>84</v>
      </c>
      <c r="C90" s="1"/>
      <c r="D90" s="25"/>
      <c r="E90" s="110">
        <f>_xlfn.IFERROR(VLOOKUP(B90,'[3]NUM3A'!$H$3:$L$109,2,FALSE),0)</f>
        <v>0</v>
      </c>
      <c r="F90" s="110">
        <f>_xlfn.IFERROR(VLOOKUP(B90,'[3]NUM3A'!$H$3:$L$109,3,FALSE),0)</f>
        <v>0</v>
      </c>
      <c r="G90" s="110">
        <f>_xlfn.IFERROR(VLOOKUP(B90,'[3]NUM3A'!$H$3:$L$109,4,FALSE),0)</f>
        <v>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53">
        <f>SUM(E90:P90)</f>
        <v>0</v>
      </c>
      <c r="R90" s="221"/>
      <c r="S90" s="222"/>
    </row>
    <row r="91" spans="1:19" ht="15.75" thickBot="1">
      <c r="A91" s="173" t="s">
        <v>158</v>
      </c>
      <c r="B91" s="174"/>
      <c r="C91" s="42">
        <f>+D91/'Metas Muni'!I13</f>
        <v>0.13792818079625938</v>
      </c>
      <c r="D91" s="43">
        <f>+Q91/R91</f>
        <v>0.10810810810810811</v>
      </c>
      <c r="E91" s="49">
        <f>SUM(E86:E90)</f>
        <v>1</v>
      </c>
      <c r="F91" s="49">
        <f>SUM(F86:F90)</f>
        <v>3</v>
      </c>
      <c r="G91" s="49">
        <f>SUM(G86:G90)</f>
        <v>4</v>
      </c>
      <c r="H91" s="49">
        <f>SUM(H86:H90)</f>
        <v>0</v>
      </c>
      <c r="I91" s="49">
        <f aca="true" t="shared" si="10" ref="I91:N91">SUM(I86:I90)</f>
        <v>0</v>
      </c>
      <c r="J91" s="49">
        <f t="shared" si="10"/>
        <v>0</v>
      </c>
      <c r="K91" s="49">
        <f t="shared" si="10"/>
        <v>0</v>
      </c>
      <c r="L91" s="49">
        <f t="shared" si="10"/>
        <v>0</v>
      </c>
      <c r="M91" s="49">
        <f t="shared" si="10"/>
        <v>0</v>
      </c>
      <c r="N91" s="49">
        <f t="shared" si="10"/>
        <v>0</v>
      </c>
      <c r="O91" s="49">
        <f>SUM(O86:O90)</f>
        <v>0</v>
      </c>
      <c r="P91" s="49">
        <f>SUM(P86:P90)</f>
        <v>0</v>
      </c>
      <c r="Q91" s="45">
        <f>SUM(Q86:Q90)</f>
        <v>8</v>
      </c>
      <c r="R91" s="218">
        <v>74</v>
      </c>
      <c r="S91" s="219"/>
    </row>
    <row r="92" spans="1:19" ht="15.75" thickBot="1">
      <c r="A92" s="54" t="s">
        <v>96</v>
      </c>
      <c r="B92" s="54" t="s">
        <v>86</v>
      </c>
      <c r="C92" s="1"/>
      <c r="D92" s="25"/>
      <c r="E92" s="110">
        <f>_xlfn.IFERROR(VLOOKUP(B92,'[3]NUM3A'!$H$3:$L$109,2,FALSE),0)</f>
        <v>0</v>
      </c>
      <c r="F92" s="110">
        <f>_xlfn.IFERROR(VLOOKUP(B92,'[3]NUM3A'!$H$3:$L$109,3,FALSE),0)</f>
        <v>0</v>
      </c>
      <c r="G92" s="110">
        <f>_xlfn.IFERROR(VLOOKUP(B92,'[3]NUM3A'!$H$3:$L$109,4,FALSE),0)</f>
        <v>8</v>
      </c>
      <c r="H92" s="110"/>
      <c r="I92" s="110"/>
      <c r="J92" s="110"/>
      <c r="K92" s="110"/>
      <c r="L92" s="110"/>
      <c r="M92" s="110"/>
      <c r="N92" s="110"/>
      <c r="O92" s="110"/>
      <c r="P92" s="110"/>
      <c r="Q92" s="53">
        <f aca="true" t="shared" si="11" ref="Q92:Q101">SUM(E92:P92)</f>
        <v>8</v>
      </c>
      <c r="R92" s="221"/>
      <c r="S92" s="222"/>
    </row>
    <row r="93" spans="1:19" ht="15.75" thickBot="1">
      <c r="A93" s="54" t="s">
        <v>96</v>
      </c>
      <c r="B93" s="54" t="s">
        <v>87</v>
      </c>
      <c r="C93" s="1"/>
      <c r="D93" s="25"/>
      <c r="E93" s="110">
        <f>_xlfn.IFERROR(VLOOKUP(B93,'[3]NUM3A'!$H$3:$L$109,2,FALSE),0)</f>
        <v>1</v>
      </c>
      <c r="F93" s="110">
        <f>_xlfn.IFERROR(VLOOKUP(B93,'[3]NUM3A'!$H$3:$L$109,3,FALSE),0)</f>
        <v>2</v>
      </c>
      <c r="G93" s="110">
        <f>_xlfn.IFERROR(VLOOKUP(B93,'[3]NUM3A'!$H$3:$L$109,4,FALSE),0)</f>
        <v>10</v>
      </c>
      <c r="H93" s="110"/>
      <c r="I93" s="110"/>
      <c r="J93" s="110"/>
      <c r="K93" s="110"/>
      <c r="L93" s="110"/>
      <c r="M93" s="110"/>
      <c r="N93" s="110"/>
      <c r="O93" s="110"/>
      <c r="P93" s="110"/>
      <c r="Q93" s="53">
        <f t="shared" si="11"/>
        <v>13</v>
      </c>
      <c r="R93" s="221"/>
      <c r="S93" s="222"/>
    </row>
    <row r="94" spans="1:19" ht="15.75" thickBot="1">
      <c r="A94" s="54" t="s">
        <v>96</v>
      </c>
      <c r="B94" s="54" t="s">
        <v>88</v>
      </c>
      <c r="C94" s="1"/>
      <c r="D94" s="25"/>
      <c r="E94" s="110">
        <f>_xlfn.IFERROR(VLOOKUP(B94,'[3]NUM3A'!$H$3:$L$109,2,FALSE),0)</f>
        <v>0</v>
      </c>
      <c r="F94" s="110">
        <f>_xlfn.IFERROR(VLOOKUP(B94,'[3]NUM3A'!$H$3:$L$109,3,FALSE),0)</f>
        <v>0</v>
      </c>
      <c r="G94" s="110">
        <f>_xlfn.IFERROR(VLOOKUP(B94,'[3]NUM3A'!$H$3:$L$109,4,FALSE),0)</f>
        <v>0</v>
      </c>
      <c r="H94" s="110"/>
      <c r="I94" s="110"/>
      <c r="J94" s="110"/>
      <c r="K94" s="110"/>
      <c r="L94" s="110"/>
      <c r="M94" s="110"/>
      <c r="N94" s="110"/>
      <c r="O94" s="110"/>
      <c r="P94" s="110"/>
      <c r="Q94" s="53">
        <f t="shared" si="11"/>
        <v>0</v>
      </c>
      <c r="R94" s="221"/>
      <c r="S94" s="222"/>
    </row>
    <row r="95" spans="1:19" ht="15.75" thickBot="1">
      <c r="A95" s="54" t="s">
        <v>96</v>
      </c>
      <c r="B95" s="54" t="s">
        <v>89</v>
      </c>
      <c r="C95" s="1"/>
      <c r="D95" s="25"/>
      <c r="E95" s="110">
        <f>_xlfn.IFERROR(VLOOKUP(B95,'[3]NUM3A'!$H$3:$L$109,2,FALSE),0)</f>
        <v>1</v>
      </c>
      <c r="F95" s="110">
        <f>_xlfn.IFERROR(VLOOKUP(B95,'[3]NUM3A'!$H$3:$L$109,3,FALSE),0)</f>
        <v>0</v>
      </c>
      <c r="G95" s="110">
        <f>_xlfn.IFERROR(VLOOKUP(B95,'[3]NUM3A'!$H$3:$L$109,4,FALSE),0)</f>
        <v>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53">
        <f t="shared" si="11"/>
        <v>1</v>
      </c>
      <c r="R95" s="221"/>
      <c r="S95" s="222"/>
    </row>
    <row r="96" spans="1:19" ht="15.75" thickBot="1">
      <c r="A96" s="54" t="s">
        <v>96</v>
      </c>
      <c r="B96" s="54" t="s">
        <v>90</v>
      </c>
      <c r="C96" s="1"/>
      <c r="D96" s="25"/>
      <c r="E96" s="110">
        <f>_xlfn.IFERROR(VLOOKUP(B96,'[3]NUM3A'!$H$3:$L$109,2,FALSE),0)</f>
        <v>1</v>
      </c>
      <c r="F96" s="110">
        <f>_xlfn.IFERROR(VLOOKUP(B96,'[3]NUM3A'!$H$3:$L$109,3,FALSE),0)</f>
        <v>2</v>
      </c>
      <c r="G96" s="110">
        <f>_xlfn.IFERROR(VLOOKUP(B96,'[3]NUM3A'!$H$3:$L$109,4,FALSE),0)</f>
        <v>1</v>
      </c>
      <c r="H96" s="110"/>
      <c r="I96" s="110"/>
      <c r="J96" s="110"/>
      <c r="K96" s="110"/>
      <c r="L96" s="110"/>
      <c r="M96" s="110"/>
      <c r="N96" s="110"/>
      <c r="O96" s="110"/>
      <c r="P96" s="110"/>
      <c r="Q96" s="53">
        <f t="shared" si="11"/>
        <v>4</v>
      </c>
      <c r="R96" s="221"/>
      <c r="S96" s="222"/>
    </row>
    <row r="97" spans="1:19" ht="15.75" thickBot="1">
      <c r="A97" s="54" t="s">
        <v>96</v>
      </c>
      <c r="B97" s="54" t="s">
        <v>91</v>
      </c>
      <c r="C97" s="1"/>
      <c r="D97" s="25"/>
      <c r="E97" s="110">
        <f>_xlfn.IFERROR(VLOOKUP(B97,'[3]NUM3A'!$H$3:$L$109,2,FALSE),0)</f>
        <v>0</v>
      </c>
      <c r="F97" s="110">
        <f>_xlfn.IFERROR(VLOOKUP(B97,'[3]NUM3A'!$H$3:$L$109,3,FALSE),0)</f>
        <v>2</v>
      </c>
      <c r="G97" s="110">
        <f>_xlfn.IFERROR(VLOOKUP(B97,'[3]NUM3A'!$H$3:$L$109,4,FALSE),0)</f>
        <v>3</v>
      </c>
      <c r="H97" s="110"/>
      <c r="I97" s="110"/>
      <c r="J97" s="110"/>
      <c r="K97" s="110"/>
      <c r="L97" s="110"/>
      <c r="M97" s="110"/>
      <c r="N97" s="110"/>
      <c r="O97" s="110"/>
      <c r="P97" s="110"/>
      <c r="Q97" s="53">
        <f t="shared" si="11"/>
        <v>5</v>
      </c>
      <c r="R97" s="221"/>
      <c r="S97" s="222"/>
    </row>
    <row r="98" spans="1:19" ht="15.75" thickBot="1">
      <c r="A98" s="54" t="s">
        <v>96</v>
      </c>
      <c r="B98" s="54" t="s">
        <v>92</v>
      </c>
      <c r="C98" s="1"/>
      <c r="D98" s="25"/>
      <c r="E98" s="110">
        <f>_xlfn.IFERROR(VLOOKUP(B98,'[3]NUM3A'!$H$3:$L$109,2,FALSE),0)</f>
        <v>5</v>
      </c>
      <c r="F98" s="110">
        <f>_xlfn.IFERROR(VLOOKUP(B98,'[3]NUM3A'!$H$3:$L$109,3,FALSE),0)</f>
        <v>1</v>
      </c>
      <c r="G98" s="110">
        <f>_xlfn.IFERROR(VLOOKUP(B98,'[3]NUM3A'!$H$3:$L$109,4,FALSE),0)</f>
        <v>2</v>
      </c>
      <c r="H98" s="110"/>
      <c r="I98" s="110"/>
      <c r="J98" s="110"/>
      <c r="K98" s="110"/>
      <c r="L98" s="110"/>
      <c r="M98" s="110"/>
      <c r="N98" s="110"/>
      <c r="O98" s="110"/>
      <c r="P98" s="110"/>
      <c r="Q98" s="53">
        <f t="shared" si="11"/>
        <v>8</v>
      </c>
      <c r="R98" s="221"/>
      <c r="S98" s="222"/>
    </row>
    <row r="99" spans="1:19" ht="15.75" thickBot="1">
      <c r="A99" s="54" t="s">
        <v>96</v>
      </c>
      <c r="B99" s="54" t="s">
        <v>93</v>
      </c>
      <c r="C99" s="1"/>
      <c r="D99" s="25"/>
      <c r="E99" s="110">
        <f>_xlfn.IFERROR(VLOOKUP(B99,'[3]NUM3A'!$H$3:$L$109,2,FALSE),0)</f>
        <v>4</v>
      </c>
      <c r="F99" s="110">
        <f>_xlfn.IFERROR(VLOOKUP(B99,'[3]NUM3A'!$H$3:$L$109,3,FALSE),0)</f>
        <v>6</v>
      </c>
      <c r="G99" s="110">
        <f>_xlfn.IFERROR(VLOOKUP(B99,'[3]NUM3A'!$H$3:$L$109,4,FALSE),0)</f>
        <v>7</v>
      </c>
      <c r="H99" s="110"/>
      <c r="I99" s="110"/>
      <c r="J99" s="110"/>
      <c r="K99" s="110"/>
      <c r="L99" s="110"/>
      <c r="M99" s="110"/>
      <c r="N99" s="110"/>
      <c r="O99" s="110"/>
      <c r="P99" s="110"/>
      <c r="Q99" s="53">
        <f t="shared" si="11"/>
        <v>17</v>
      </c>
      <c r="R99" s="221"/>
      <c r="S99" s="222"/>
    </row>
    <row r="100" spans="1:19" ht="15.75" thickBot="1">
      <c r="A100" s="54" t="s">
        <v>96</v>
      </c>
      <c r="B100" s="54" t="s">
        <v>94</v>
      </c>
      <c r="C100" s="1"/>
      <c r="D100" s="25"/>
      <c r="E100" s="110">
        <f>_xlfn.IFERROR(VLOOKUP(B100,'[3]NUM3A'!$H$3:$L$109,2,FALSE),0)</f>
        <v>1</v>
      </c>
      <c r="F100" s="110">
        <f>_xlfn.IFERROR(VLOOKUP(B100,'[3]NUM3A'!$H$3:$L$109,3,FALSE),0)</f>
        <v>0</v>
      </c>
      <c r="G100" s="110">
        <f>_xlfn.IFERROR(VLOOKUP(B100,'[3]NUM3A'!$H$3:$L$109,4,FALSE),0)</f>
        <v>0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53">
        <f t="shared" si="11"/>
        <v>1</v>
      </c>
      <c r="R100" s="221"/>
      <c r="S100" s="222"/>
    </row>
    <row r="101" spans="1:19" ht="15.75" thickBot="1">
      <c r="A101" s="54" t="s">
        <v>96</v>
      </c>
      <c r="B101" s="54" t="s">
        <v>95</v>
      </c>
      <c r="C101" s="1"/>
      <c r="D101" s="25"/>
      <c r="E101" s="110">
        <f>_xlfn.IFERROR(VLOOKUP(B101,'[3]NUM3A'!$H$3:$L$109,2,FALSE),0)</f>
        <v>1</v>
      </c>
      <c r="F101" s="110">
        <f>_xlfn.IFERROR(VLOOKUP(B101,'[3]NUM3A'!$H$3:$L$109,3,FALSE),0)</f>
        <v>1</v>
      </c>
      <c r="G101" s="110">
        <f>_xlfn.IFERROR(VLOOKUP(B101,'[3]NUM3A'!$H$3:$L$109,4,FALSE),0)</f>
        <v>1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53">
        <f t="shared" si="11"/>
        <v>3</v>
      </c>
      <c r="R101" s="221"/>
      <c r="S101" s="222"/>
    </row>
    <row r="102" spans="1:19" ht="15.75" thickBot="1">
      <c r="A102" s="173" t="s">
        <v>159</v>
      </c>
      <c r="B102" s="174"/>
      <c r="C102" s="42">
        <f>+D102/'Metas Muni'!I14</f>
        <v>0.38460552293530936</v>
      </c>
      <c r="D102" s="43">
        <f>+Q102/R102</f>
        <v>0.3488372093023256</v>
      </c>
      <c r="E102" s="49">
        <f>SUM(E92:E101)</f>
        <v>14</v>
      </c>
      <c r="F102" s="49">
        <f>SUM(F92:F101)</f>
        <v>14</v>
      </c>
      <c r="G102" s="49">
        <f>SUM(G92:G101)</f>
        <v>32</v>
      </c>
      <c r="H102" s="49">
        <f>SUM(H92:H101)</f>
        <v>0</v>
      </c>
      <c r="I102" s="49">
        <f aca="true" t="shared" si="12" ref="I102:N102">SUM(I92:I101)</f>
        <v>0</v>
      </c>
      <c r="J102" s="49">
        <f t="shared" si="12"/>
        <v>0</v>
      </c>
      <c r="K102" s="49">
        <f t="shared" si="12"/>
        <v>0</v>
      </c>
      <c r="L102" s="49">
        <f t="shared" si="12"/>
        <v>0</v>
      </c>
      <c r="M102" s="49">
        <f t="shared" si="12"/>
        <v>0</v>
      </c>
      <c r="N102" s="49">
        <f t="shared" si="12"/>
        <v>0</v>
      </c>
      <c r="O102" s="49">
        <f>SUM(O92:O101)</f>
        <v>0</v>
      </c>
      <c r="P102" s="49">
        <f>SUM(P92:P101)</f>
        <v>0</v>
      </c>
      <c r="Q102" s="45">
        <f>SUM(Q92:Q101)</f>
        <v>60</v>
      </c>
      <c r="R102" s="218">
        <v>172</v>
      </c>
      <c r="S102" s="219"/>
    </row>
    <row r="103" spans="1:19" ht="15.75" thickBot="1">
      <c r="A103" s="54" t="s">
        <v>113</v>
      </c>
      <c r="B103" s="54" t="s">
        <v>97</v>
      </c>
      <c r="C103" s="1"/>
      <c r="D103" s="25"/>
      <c r="E103" s="110">
        <f>_xlfn.IFERROR(VLOOKUP(B103,'[3]NUM3A'!$H$3:$L$109,2,FALSE),0)</f>
        <v>4</v>
      </c>
      <c r="F103" s="110">
        <f>_xlfn.IFERROR(VLOOKUP(B103,'[3]NUM3A'!$H$3:$L$109,3,FALSE),0)</f>
        <v>3</v>
      </c>
      <c r="G103" s="110">
        <f>_xlfn.IFERROR(VLOOKUP(B103,'[3]NUM3A'!$H$3:$L$109,4,FALSE),0)</f>
        <v>5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53">
        <f aca="true" t="shared" si="13" ref="Q103:Q120">SUM(E103:P103)</f>
        <v>12</v>
      </c>
      <c r="R103" s="221"/>
      <c r="S103" s="222"/>
    </row>
    <row r="104" spans="1:19" ht="15.75" thickBot="1">
      <c r="A104" s="54" t="s">
        <v>113</v>
      </c>
      <c r="B104" s="54" t="s">
        <v>98</v>
      </c>
      <c r="C104" s="1"/>
      <c r="D104" s="25"/>
      <c r="E104" s="110">
        <f>_xlfn.IFERROR(VLOOKUP(B104,'[3]NUM3A'!$H$3:$L$109,2,FALSE),0)</f>
        <v>14</v>
      </c>
      <c r="F104" s="110">
        <f>_xlfn.IFERROR(VLOOKUP(B104,'[3]NUM3A'!$H$3:$L$109,3,FALSE),0)</f>
        <v>10</v>
      </c>
      <c r="G104" s="110">
        <f>_xlfn.IFERROR(VLOOKUP(B104,'[3]NUM3A'!$H$3:$L$109,4,FALSE),0)</f>
        <v>16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53">
        <f t="shared" si="13"/>
        <v>40</v>
      </c>
      <c r="R104" s="221"/>
      <c r="S104" s="222"/>
    </row>
    <row r="105" spans="1:19" ht="15.75" thickBot="1">
      <c r="A105" s="54" t="s">
        <v>113</v>
      </c>
      <c r="B105" s="54" t="s">
        <v>99</v>
      </c>
      <c r="C105" s="1"/>
      <c r="D105" s="25"/>
      <c r="E105" s="110">
        <f>_xlfn.IFERROR(VLOOKUP(B105,'[3]NUM3A'!$H$3:$L$109,2,FALSE),0)</f>
        <v>26</v>
      </c>
      <c r="F105" s="110">
        <f>_xlfn.IFERROR(VLOOKUP(B105,'[3]NUM3A'!$H$3:$L$109,3,FALSE),0)</f>
        <v>20</v>
      </c>
      <c r="G105" s="110">
        <f>_xlfn.IFERROR(VLOOKUP(B105,'[3]NUM3A'!$H$3:$L$109,4,FALSE),0)</f>
        <v>7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53">
        <f t="shared" si="13"/>
        <v>53</v>
      </c>
      <c r="R105" s="221"/>
      <c r="S105" s="222"/>
    </row>
    <row r="106" spans="1:19" ht="15.75" thickBot="1">
      <c r="A106" s="54" t="s">
        <v>113</v>
      </c>
      <c r="B106" s="54" t="s">
        <v>100</v>
      </c>
      <c r="C106" s="1"/>
      <c r="D106" s="25"/>
      <c r="E106" s="110">
        <f>_xlfn.IFERROR(VLOOKUP(B106,'[3]NUM3A'!$H$3:$L$109,2,FALSE),0)</f>
        <v>5</v>
      </c>
      <c r="F106" s="110">
        <f>_xlfn.IFERROR(VLOOKUP(B106,'[3]NUM3A'!$H$3:$L$109,3,FALSE),0)</f>
        <v>6</v>
      </c>
      <c r="G106" s="110">
        <f>_xlfn.IFERROR(VLOOKUP(B106,'[3]NUM3A'!$H$3:$L$109,4,FALSE),0)</f>
        <v>6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53">
        <f t="shared" si="13"/>
        <v>17</v>
      </c>
      <c r="R106" s="221"/>
      <c r="S106" s="222"/>
    </row>
    <row r="107" spans="1:19" ht="15.75" thickBot="1">
      <c r="A107" s="54" t="s">
        <v>113</v>
      </c>
      <c r="B107" s="54" t="s">
        <v>101</v>
      </c>
      <c r="C107" s="1"/>
      <c r="D107" s="25"/>
      <c r="E107" s="110">
        <f>_xlfn.IFERROR(VLOOKUP(B107,'[3]NUM3A'!$H$3:$L$109,2,FALSE),0)</f>
        <v>1</v>
      </c>
      <c r="F107" s="110">
        <f>_xlfn.IFERROR(VLOOKUP(B107,'[3]NUM3A'!$H$3:$L$109,3,FALSE),0)</f>
        <v>0</v>
      </c>
      <c r="G107" s="110">
        <f>_xlfn.IFERROR(VLOOKUP(B107,'[3]NUM3A'!$H$3:$L$109,4,FALSE),0)</f>
        <v>1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53">
        <f t="shared" si="13"/>
        <v>2</v>
      </c>
      <c r="R107" s="221"/>
      <c r="S107" s="222"/>
    </row>
    <row r="108" spans="1:19" ht="15.75" thickBot="1">
      <c r="A108" s="54" t="s">
        <v>113</v>
      </c>
      <c r="B108" s="54" t="s">
        <v>102</v>
      </c>
      <c r="C108" s="1"/>
      <c r="D108" s="25"/>
      <c r="E108" s="110">
        <f>_xlfn.IFERROR(VLOOKUP(B108,'[3]NUM3A'!$H$3:$L$109,2,FALSE),0)</f>
        <v>0</v>
      </c>
      <c r="F108" s="110">
        <f>_xlfn.IFERROR(VLOOKUP(B108,'[3]NUM3A'!$H$3:$L$109,3,FALSE),0)</f>
        <v>0</v>
      </c>
      <c r="G108" s="110">
        <f>_xlfn.IFERROR(VLOOKUP(B108,'[3]NUM3A'!$H$3:$L$109,4,FALSE),0)</f>
        <v>4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53">
        <f t="shared" si="13"/>
        <v>4</v>
      </c>
      <c r="R108" s="221"/>
      <c r="S108" s="222"/>
    </row>
    <row r="109" spans="1:19" ht="15.75" thickBot="1">
      <c r="A109" s="54" t="s">
        <v>113</v>
      </c>
      <c r="B109" s="54" t="s">
        <v>103</v>
      </c>
      <c r="C109" s="1"/>
      <c r="D109" s="25"/>
      <c r="E109" s="110">
        <f>_xlfn.IFERROR(VLOOKUP(B109,'[3]NUM3A'!$H$3:$L$109,2,FALSE),0)</f>
        <v>0</v>
      </c>
      <c r="F109" s="110">
        <f>_xlfn.IFERROR(VLOOKUP(B109,'[3]NUM3A'!$H$3:$L$109,3,FALSE),0)</f>
        <v>0</v>
      </c>
      <c r="G109" s="110">
        <f>_xlfn.IFERROR(VLOOKUP(B109,'[3]NUM3A'!$H$3:$L$109,4,FALSE),0)</f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53">
        <f t="shared" si="13"/>
        <v>0</v>
      </c>
      <c r="R109" s="221"/>
      <c r="S109" s="222"/>
    </row>
    <row r="110" spans="1:19" ht="15.75" thickBot="1">
      <c r="A110" s="54" t="s">
        <v>113</v>
      </c>
      <c r="B110" s="54" t="s">
        <v>104</v>
      </c>
      <c r="C110" s="1"/>
      <c r="D110" s="25"/>
      <c r="E110" s="110">
        <f>_xlfn.IFERROR(VLOOKUP(B110,'[3]NUM3A'!$H$3:$L$109,2,FALSE),0)</f>
        <v>0</v>
      </c>
      <c r="F110" s="110">
        <f>_xlfn.IFERROR(VLOOKUP(B110,'[3]NUM3A'!$H$3:$L$109,3,FALSE),0)</f>
        <v>0</v>
      </c>
      <c r="G110" s="110">
        <f>_xlfn.IFERROR(VLOOKUP(B110,'[3]NUM3A'!$H$3:$L$109,4,FALSE),0)</f>
        <v>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53">
        <f t="shared" si="13"/>
        <v>0</v>
      </c>
      <c r="R110" s="221"/>
      <c r="S110" s="222"/>
    </row>
    <row r="111" spans="1:19" ht="15.75" thickBot="1">
      <c r="A111" s="54" t="s">
        <v>113</v>
      </c>
      <c r="B111" s="54" t="s">
        <v>105</v>
      </c>
      <c r="C111" s="1"/>
      <c r="D111" s="25"/>
      <c r="E111" s="110">
        <f>_xlfn.IFERROR(VLOOKUP(B111,'[3]NUM3A'!$H$3:$L$109,2,FALSE),0)</f>
        <v>0</v>
      </c>
      <c r="F111" s="110">
        <f>_xlfn.IFERROR(VLOOKUP(B111,'[3]NUM3A'!$H$3:$L$109,3,FALSE),0)</f>
        <v>0</v>
      </c>
      <c r="G111" s="110">
        <f>_xlfn.IFERROR(VLOOKUP(B111,'[3]NUM3A'!$H$3:$L$109,4,FALSE),0)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53">
        <f t="shared" si="13"/>
        <v>0</v>
      </c>
      <c r="R111" s="221"/>
      <c r="S111" s="222"/>
    </row>
    <row r="112" spans="1:19" ht="15.75" thickBot="1">
      <c r="A112" s="54" t="s">
        <v>113</v>
      </c>
      <c r="B112" s="54" t="s">
        <v>106</v>
      </c>
      <c r="C112" s="1"/>
      <c r="D112" s="25"/>
      <c r="E112" s="110">
        <f>_xlfn.IFERROR(VLOOKUP(B112,'[3]NUM3A'!$H$3:$L$109,2,FALSE),0)</f>
        <v>0</v>
      </c>
      <c r="F112" s="110">
        <f>_xlfn.IFERROR(VLOOKUP(B112,'[3]NUM3A'!$H$3:$L$109,3,FALSE),0)</f>
        <v>0</v>
      </c>
      <c r="G112" s="110">
        <f>_xlfn.IFERROR(VLOOKUP(B112,'[3]NUM3A'!$H$3:$L$109,4,FALSE),0)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53">
        <f t="shared" si="13"/>
        <v>0</v>
      </c>
      <c r="R112" s="221"/>
      <c r="S112" s="222"/>
    </row>
    <row r="113" spans="1:19" ht="15.75" thickBot="1">
      <c r="A113" s="54" t="s">
        <v>113</v>
      </c>
      <c r="B113" s="54" t="s">
        <v>107</v>
      </c>
      <c r="C113" s="1"/>
      <c r="D113" s="25"/>
      <c r="E113" s="110">
        <f>_xlfn.IFERROR(VLOOKUP(B113,'[3]NUM3A'!$H$3:$L$109,2,FALSE),0)</f>
        <v>0</v>
      </c>
      <c r="F113" s="110">
        <f>_xlfn.IFERROR(VLOOKUP(B113,'[3]NUM3A'!$H$3:$L$109,3,FALSE),0)</f>
        <v>0</v>
      </c>
      <c r="G113" s="110">
        <f>_xlfn.IFERROR(VLOOKUP(B113,'[3]NUM3A'!$H$3:$L$109,4,FALSE),0)</f>
        <v>3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53">
        <f t="shared" si="13"/>
        <v>3</v>
      </c>
      <c r="R113" s="221"/>
      <c r="S113" s="222"/>
    </row>
    <row r="114" spans="1:19" ht="15.75" thickBot="1">
      <c r="A114" s="54" t="s">
        <v>113</v>
      </c>
      <c r="B114" s="54" t="s">
        <v>108</v>
      </c>
      <c r="C114" s="1"/>
      <c r="D114" s="25"/>
      <c r="E114" s="110">
        <f>_xlfn.IFERROR(VLOOKUP(B114,'[3]NUM3A'!$H$3:$L$109,2,FALSE),0)</f>
        <v>0</v>
      </c>
      <c r="F114" s="110">
        <f>_xlfn.IFERROR(VLOOKUP(B114,'[3]NUM3A'!$H$3:$L$109,3,FALSE),0)</f>
        <v>0</v>
      </c>
      <c r="G114" s="110">
        <f>_xlfn.IFERROR(VLOOKUP(B114,'[3]NUM3A'!$H$3:$L$109,4,FALSE),0)</f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53">
        <f t="shared" si="13"/>
        <v>0</v>
      </c>
      <c r="R114" s="221"/>
      <c r="S114" s="222"/>
    </row>
    <row r="115" spans="1:19" ht="15.75" thickBot="1">
      <c r="A115" s="54" t="s">
        <v>113</v>
      </c>
      <c r="B115" s="54" t="s">
        <v>109</v>
      </c>
      <c r="C115" s="1"/>
      <c r="D115" s="25"/>
      <c r="E115" s="110">
        <f>_xlfn.IFERROR(VLOOKUP(B115,'[3]NUM3A'!$H$3:$L$109,2,FALSE),0)</f>
        <v>0</v>
      </c>
      <c r="F115" s="110">
        <f>_xlfn.IFERROR(VLOOKUP(B115,'[3]NUM3A'!$H$3:$L$109,3,FALSE),0)</f>
        <v>0</v>
      </c>
      <c r="G115" s="110">
        <f>_xlfn.IFERROR(VLOOKUP(B115,'[3]NUM3A'!$H$3:$L$109,4,FALSE),0)</f>
        <v>2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53">
        <f t="shared" si="13"/>
        <v>2</v>
      </c>
      <c r="R115" s="221"/>
      <c r="S115" s="222"/>
    </row>
    <row r="116" spans="1:19" ht="15.75" thickBot="1">
      <c r="A116" s="54" t="s">
        <v>113</v>
      </c>
      <c r="B116" s="54" t="s">
        <v>110</v>
      </c>
      <c r="C116" s="1"/>
      <c r="D116" s="25"/>
      <c r="E116" s="110">
        <f>_xlfn.IFERROR(VLOOKUP(B116,'[3]NUM3A'!$H$3:$L$109,2,FALSE),0)</f>
        <v>0</v>
      </c>
      <c r="F116" s="110">
        <f>_xlfn.IFERROR(VLOOKUP(B116,'[3]NUM3A'!$H$3:$L$109,3,FALSE),0)</f>
        <v>0</v>
      </c>
      <c r="G116" s="110">
        <f>_xlfn.IFERROR(VLOOKUP(B116,'[3]NUM3A'!$H$3:$L$109,4,FALSE),0)</f>
        <v>3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53">
        <f t="shared" si="13"/>
        <v>3</v>
      </c>
      <c r="R116" s="221"/>
      <c r="S116" s="222"/>
    </row>
    <row r="117" spans="1:19" ht="15.75" thickBot="1">
      <c r="A117" s="54" t="s">
        <v>113</v>
      </c>
      <c r="B117" s="54" t="s">
        <v>111</v>
      </c>
      <c r="C117" s="1"/>
      <c r="D117" s="25"/>
      <c r="E117" s="110">
        <f>_xlfn.IFERROR(VLOOKUP(B117,'[3]NUM3A'!$H$3:$L$109,2,FALSE),0)</f>
        <v>10</v>
      </c>
      <c r="F117" s="110">
        <f>_xlfn.IFERROR(VLOOKUP(B117,'[3]NUM3A'!$H$3:$L$109,3,FALSE),0)</f>
        <v>6</v>
      </c>
      <c r="G117" s="110">
        <f>_xlfn.IFERROR(VLOOKUP(B117,'[3]NUM3A'!$H$3:$L$109,4,FALSE),0)</f>
        <v>6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53">
        <f t="shared" si="13"/>
        <v>22</v>
      </c>
      <c r="R117" s="221"/>
      <c r="S117" s="222"/>
    </row>
    <row r="118" spans="1:19" ht="15.75" thickBot="1">
      <c r="A118" s="54" t="s">
        <v>113</v>
      </c>
      <c r="B118" s="54" t="s">
        <v>112</v>
      </c>
      <c r="C118" s="1"/>
      <c r="D118" s="25"/>
      <c r="E118" s="110">
        <f>_xlfn.IFERROR(VLOOKUP(B118,'[3]NUM3A'!$H$3:$L$109,2,FALSE),0)</f>
        <v>2</v>
      </c>
      <c r="F118" s="110">
        <f>_xlfn.IFERROR(VLOOKUP(B118,'[3]NUM3A'!$H$3:$L$109,3,FALSE),0)</f>
        <v>2</v>
      </c>
      <c r="G118" s="110">
        <f>_xlfn.IFERROR(VLOOKUP(B118,'[3]NUM3A'!$H$3:$L$109,4,FALSE),0)</f>
        <v>4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53">
        <f t="shared" si="13"/>
        <v>8</v>
      </c>
      <c r="R118" s="221"/>
      <c r="S118" s="222"/>
    </row>
    <row r="119" spans="1:19" ht="15.75" thickBot="1">
      <c r="A119" s="58" t="s">
        <v>113</v>
      </c>
      <c r="B119" s="54" t="s">
        <v>268</v>
      </c>
      <c r="C119" s="1"/>
      <c r="D119" s="25"/>
      <c r="E119" s="110">
        <f>_xlfn.IFERROR(VLOOKUP(B119,'[3]NUM3A'!$H$3:$L$109,2,FALSE),0)</f>
        <v>5</v>
      </c>
      <c r="F119" s="110">
        <f>_xlfn.IFERROR(VLOOKUP(B119,'[3]NUM3A'!$H$3:$L$109,3,FALSE),0)</f>
        <v>6</v>
      </c>
      <c r="G119" s="110">
        <f>_xlfn.IFERROR(VLOOKUP(B119,'[3]NUM3A'!$H$3:$L$109,4,FALSE),0)</f>
        <v>1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53">
        <f t="shared" si="13"/>
        <v>12</v>
      </c>
      <c r="R119" s="108"/>
      <c r="S119" s="109"/>
    </row>
    <row r="120" spans="1:19" ht="15.75" thickBot="1">
      <c r="A120" s="58" t="s">
        <v>113</v>
      </c>
      <c r="B120" s="54" t="s">
        <v>284</v>
      </c>
      <c r="C120" s="1"/>
      <c r="D120" s="25"/>
      <c r="E120" s="110">
        <f>_xlfn.IFERROR(VLOOKUP(B120,'[3]NUM3A'!$H$3:$L$109,2,FALSE),0)</f>
        <v>0</v>
      </c>
      <c r="F120" s="110">
        <f>_xlfn.IFERROR(VLOOKUP(B120,'[3]NUM3A'!$H$3:$L$109,3,FALSE),0)</f>
        <v>2</v>
      </c>
      <c r="G120" s="110">
        <f>_xlfn.IFERROR(VLOOKUP(B120,'[3]NUM3A'!$H$3:$L$109,4,FALSE),0)</f>
        <v>3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53">
        <f t="shared" si="13"/>
        <v>5</v>
      </c>
      <c r="R120" s="129"/>
      <c r="S120" s="130"/>
    </row>
    <row r="121" spans="1:19" ht="19.5" customHeight="1" thickBot="1">
      <c r="A121" s="173" t="s">
        <v>160</v>
      </c>
      <c r="B121" s="174"/>
      <c r="C121" s="42">
        <f>+D121/'Metas Muni'!I15</f>
        <v>0.14639371092617862</v>
      </c>
      <c r="D121" s="43">
        <f>+Q121/R121</f>
        <v>0.12878254750175933</v>
      </c>
      <c r="E121" s="49">
        <f>SUM(E103:E120)</f>
        <v>67</v>
      </c>
      <c r="F121" s="49">
        <f aca="true" t="shared" si="14" ref="F121:Q121">SUM(F103:F120)</f>
        <v>55</v>
      </c>
      <c r="G121" s="49">
        <f t="shared" si="14"/>
        <v>61</v>
      </c>
      <c r="H121" s="49">
        <f t="shared" si="14"/>
        <v>0</v>
      </c>
      <c r="I121" s="49">
        <f t="shared" si="14"/>
        <v>0</v>
      </c>
      <c r="J121" s="49">
        <f t="shared" si="14"/>
        <v>0</v>
      </c>
      <c r="K121" s="49">
        <f t="shared" si="14"/>
        <v>0</v>
      </c>
      <c r="L121" s="49">
        <f t="shared" si="14"/>
        <v>0</v>
      </c>
      <c r="M121" s="49">
        <f t="shared" si="14"/>
        <v>0</v>
      </c>
      <c r="N121" s="49">
        <f>SUM(N103:N120)</f>
        <v>0</v>
      </c>
      <c r="O121" s="49">
        <f>SUM(O103:O120)</f>
        <v>0</v>
      </c>
      <c r="P121" s="49">
        <f>SUM(P103:P120)</f>
        <v>0</v>
      </c>
      <c r="Q121" s="49">
        <f t="shared" si="14"/>
        <v>183</v>
      </c>
      <c r="R121" s="218">
        <v>1421</v>
      </c>
      <c r="S121" s="219"/>
    </row>
    <row r="122" spans="1:19" ht="15.75" thickBot="1">
      <c r="A122" s="54" t="s">
        <v>126</v>
      </c>
      <c r="B122" s="54" t="s">
        <v>114</v>
      </c>
      <c r="C122" s="1"/>
      <c r="D122" s="25"/>
      <c r="E122" s="110">
        <f>_xlfn.IFERROR(VLOOKUP(B122,'[3]NUM3A'!$H$3:$L$109,2,FALSE),0)</f>
        <v>0</v>
      </c>
      <c r="F122" s="110">
        <f>_xlfn.IFERROR(VLOOKUP(B122,'[3]NUM3A'!$H$3:$L$109,3,FALSE),0)</f>
        <v>0</v>
      </c>
      <c r="G122" s="110">
        <f>_xlfn.IFERROR(VLOOKUP(B122,'[3]NUM3A'!$H$3:$L$109,4,FALSE),0)</f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53">
        <f aca="true" t="shared" si="15" ref="Q122:Q133">SUM(E122:P122)</f>
        <v>0</v>
      </c>
      <c r="R122" s="221"/>
      <c r="S122" s="222"/>
    </row>
    <row r="123" spans="1:19" ht="15.75" thickBot="1">
      <c r="A123" s="54" t="s">
        <v>126</v>
      </c>
      <c r="B123" s="54" t="s">
        <v>115</v>
      </c>
      <c r="C123" s="1"/>
      <c r="D123" s="25"/>
      <c r="E123" s="110">
        <f>_xlfn.IFERROR(VLOOKUP(B123,'[3]NUM3A'!$H$3:$L$109,2,FALSE),0)</f>
        <v>0</v>
      </c>
      <c r="F123" s="110">
        <f>_xlfn.IFERROR(VLOOKUP(B123,'[3]NUM3A'!$H$3:$L$109,3,FALSE),0)</f>
        <v>0</v>
      </c>
      <c r="G123" s="110">
        <f>_xlfn.IFERROR(VLOOKUP(B123,'[3]NUM3A'!$H$3:$L$109,4,FALSE),0)</f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53">
        <f t="shared" si="15"/>
        <v>0</v>
      </c>
      <c r="R123" s="221"/>
      <c r="S123" s="222"/>
    </row>
    <row r="124" spans="1:19" ht="15.75" thickBot="1">
      <c r="A124" s="54" t="s">
        <v>126</v>
      </c>
      <c r="B124" s="54" t="s">
        <v>116</v>
      </c>
      <c r="C124" s="1"/>
      <c r="D124" s="25"/>
      <c r="E124" s="110">
        <f>_xlfn.IFERROR(VLOOKUP(B124,'[3]NUM3A'!$H$3:$L$109,2,FALSE),0)</f>
        <v>0</v>
      </c>
      <c r="F124" s="110">
        <f>_xlfn.IFERROR(VLOOKUP(B124,'[3]NUM3A'!$H$3:$L$109,3,FALSE),0)</f>
        <v>0</v>
      </c>
      <c r="G124" s="110">
        <f>_xlfn.IFERROR(VLOOKUP(B124,'[3]NUM3A'!$H$3:$L$109,4,FALSE),0)</f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53">
        <f t="shared" si="15"/>
        <v>0</v>
      </c>
      <c r="R124" s="221"/>
      <c r="S124" s="222"/>
    </row>
    <row r="125" spans="1:19" ht="15.75" thickBot="1">
      <c r="A125" s="54" t="s">
        <v>126</v>
      </c>
      <c r="B125" s="54" t="s">
        <v>117</v>
      </c>
      <c r="C125" s="1"/>
      <c r="D125" s="25"/>
      <c r="E125" s="110">
        <f>_xlfn.IFERROR(VLOOKUP(B125,'[3]NUM3A'!$H$3:$L$109,2,FALSE),0)</f>
        <v>0</v>
      </c>
      <c r="F125" s="110">
        <f>_xlfn.IFERROR(VLOOKUP(B125,'[3]NUM3A'!$H$3:$L$109,3,FALSE),0)</f>
        <v>0</v>
      </c>
      <c r="G125" s="110">
        <f>_xlfn.IFERROR(VLOOKUP(B125,'[3]NUM3A'!$H$3:$L$109,4,FALSE),0)</f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53">
        <f t="shared" si="15"/>
        <v>0</v>
      </c>
      <c r="R125" s="221"/>
      <c r="S125" s="222"/>
    </row>
    <row r="126" spans="1:19" ht="15.75" thickBot="1">
      <c r="A126" s="54" t="s">
        <v>126</v>
      </c>
      <c r="B126" s="54" t="s">
        <v>118</v>
      </c>
      <c r="C126" s="1"/>
      <c r="D126" s="25"/>
      <c r="E126" s="110">
        <f>_xlfn.IFERROR(VLOOKUP(B126,'[3]NUM3A'!$H$3:$L$109,2,FALSE),0)</f>
        <v>0</v>
      </c>
      <c r="F126" s="110">
        <f>_xlfn.IFERROR(VLOOKUP(B126,'[3]NUM3A'!$H$3:$L$109,3,FALSE),0)</f>
        <v>1</v>
      </c>
      <c r="G126" s="110">
        <f>_xlfn.IFERROR(VLOOKUP(B126,'[3]NUM3A'!$H$3:$L$109,4,FALSE),0)</f>
        <v>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53">
        <f t="shared" si="15"/>
        <v>1</v>
      </c>
      <c r="R126" s="221"/>
      <c r="S126" s="222"/>
    </row>
    <row r="127" spans="1:19" ht="15.75" thickBot="1">
      <c r="A127" s="54" t="s">
        <v>126</v>
      </c>
      <c r="B127" s="54" t="s">
        <v>119</v>
      </c>
      <c r="C127" s="1"/>
      <c r="D127" s="25"/>
      <c r="E127" s="110">
        <f>_xlfn.IFERROR(VLOOKUP(B127,'[3]NUM3A'!$H$3:$L$109,2,FALSE),0)</f>
        <v>0</v>
      </c>
      <c r="F127" s="110">
        <f>_xlfn.IFERROR(VLOOKUP(B127,'[3]NUM3A'!$H$3:$L$109,3,FALSE),0)</f>
        <v>0</v>
      </c>
      <c r="G127" s="110">
        <f>_xlfn.IFERROR(VLOOKUP(B127,'[3]NUM3A'!$H$3:$L$109,4,FALSE),0)</f>
        <v>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53">
        <f t="shared" si="15"/>
        <v>0</v>
      </c>
      <c r="R127" s="221"/>
      <c r="S127" s="222"/>
    </row>
    <row r="128" spans="1:19" ht="15.75" thickBot="1">
      <c r="A128" s="54" t="s">
        <v>126</v>
      </c>
      <c r="B128" s="54" t="s">
        <v>120</v>
      </c>
      <c r="C128" s="1"/>
      <c r="D128" s="25"/>
      <c r="E128" s="110">
        <f>_xlfn.IFERROR(VLOOKUP(B128,'[3]NUM3A'!$H$3:$L$109,2,FALSE),0)</f>
        <v>0</v>
      </c>
      <c r="F128" s="110">
        <f>_xlfn.IFERROR(VLOOKUP(B128,'[3]NUM3A'!$H$3:$L$109,3,FALSE),0)</f>
        <v>0</v>
      </c>
      <c r="G128" s="110">
        <f>_xlfn.IFERROR(VLOOKUP(B128,'[3]NUM3A'!$H$3:$L$109,4,FALSE),0)</f>
        <v>0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53">
        <f t="shared" si="15"/>
        <v>0</v>
      </c>
      <c r="R128" s="221"/>
      <c r="S128" s="222"/>
    </row>
    <row r="129" spans="1:19" ht="15.75" thickBot="1">
      <c r="A129" s="54" t="s">
        <v>126</v>
      </c>
      <c r="B129" s="54" t="s">
        <v>121</v>
      </c>
      <c r="C129" s="1"/>
      <c r="D129" s="25"/>
      <c r="E129" s="110">
        <f>_xlfn.IFERROR(VLOOKUP(B129,'[3]NUM3A'!$H$3:$L$109,2,FALSE),0)</f>
        <v>0</v>
      </c>
      <c r="F129" s="110">
        <f>_xlfn.IFERROR(VLOOKUP(B129,'[3]NUM3A'!$H$3:$L$109,3,FALSE),0)</f>
        <v>0</v>
      </c>
      <c r="G129" s="110">
        <f>_xlfn.IFERROR(VLOOKUP(B129,'[3]NUM3A'!$H$3:$L$109,4,FALSE),0)</f>
        <v>17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53">
        <f t="shared" si="15"/>
        <v>17</v>
      </c>
      <c r="R129" s="221"/>
      <c r="S129" s="222"/>
    </row>
    <row r="130" spans="1:19" ht="15.75" thickBot="1">
      <c r="A130" s="54" t="s">
        <v>126</v>
      </c>
      <c r="B130" s="54" t="s">
        <v>122</v>
      </c>
      <c r="C130" s="1"/>
      <c r="D130" s="25"/>
      <c r="E130" s="110">
        <f>_xlfn.IFERROR(VLOOKUP(B130,'[3]NUM3A'!$H$3:$L$109,2,FALSE),0)</f>
        <v>0</v>
      </c>
      <c r="F130" s="110">
        <f>_xlfn.IFERROR(VLOOKUP(B130,'[3]NUM3A'!$H$3:$L$109,3,FALSE),0)</f>
        <v>0</v>
      </c>
      <c r="G130" s="110">
        <f>_xlfn.IFERROR(VLOOKUP(B130,'[3]NUM3A'!$H$3:$L$109,4,FALSE),0)</f>
        <v>0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53">
        <f t="shared" si="15"/>
        <v>0</v>
      </c>
      <c r="R130" s="221"/>
      <c r="S130" s="222"/>
    </row>
    <row r="131" spans="1:19" ht="15.75" thickBot="1">
      <c r="A131" s="54" t="s">
        <v>126</v>
      </c>
      <c r="B131" s="54" t="s">
        <v>123</v>
      </c>
      <c r="C131" s="1"/>
      <c r="D131" s="25"/>
      <c r="E131" s="110">
        <f>_xlfn.IFERROR(VLOOKUP(B131,'[3]NUM3A'!$H$3:$L$109,2,FALSE),0)</f>
        <v>1</v>
      </c>
      <c r="F131" s="110">
        <f>_xlfn.IFERROR(VLOOKUP(B131,'[3]NUM3A'!$H$3:$L$109,3,FALSE),0)</f>
        <v>0</v>
      </c>
      <c r="G131" s="110">
        <f>_xlfn.IFERROR(VLOOKUP(B131,'[3]NUM3A'!$H$3:$L$109,4,FALSE),0)</f>
        <v>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53">
        <f t="shared" si="15"/>
        <v>1</v>
      </c>
      <c r="R131" s="221"/>
      <c r="S131" s="222"/>
    </row>
    <row r="132" spans="1:19" ht="15.75" thickBot="1">
      <c r="A132" s="54" t="s">
        <v>126</v>
      </c>
      <c r="B132" s="54" t="s">
        <v>124</v>
      </c>
      <c r="C132" s="1"/>
      <c r="D132" s="25"/>
      <c r="E132" s="110">
        <f>_xlfn.IFERROR(VLOOKUP(B132,'[3]NUM3A'!$H$3:$L$109,2,FALSE),0)</f>
        <v>0</v>
      </c>
      <c r="F132" s="110">
        <f>_xlfn.IFERROR(VLOOKUP(B132,'[3]NUM3A'!$H$3:$L$109,3,FALSE),0)</f>
        <v>1</v>
      </c>
      <c r="G132" s="110">
        <f>_xlfn.IFERROR(VLOOKUP(B132,'[3]NUM3A'!$H$3:$L$109,4,FALSE),0)</f>
        <v>0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53">
        <f t="shared" si="15"/>
        <v>1</v>
      </c>
      <c r="R132" s="221"/>
      <c r="S132" s="222"/>
    </row>
    <row r="133" spans="1:19" ht="15.75" thickBot="1">
      <c r="A133" s="54" t="s">
        <v>126</v>
      </c>
      <c r="B133" s="54" t="s">
        <v>125</v>
      </c>
      <c r="C133" s="1"/>
      <c r="D133" s="25"/>
      <c r="E133" s="110">
        <f>_xlfn.IFERROR(VLOOKUP(B133,'[3]NUM3A'!$H$3:$L$109,2,FALSE),0)</f>
        <v>3</v>
      </c>
      <c r="F133" s="110">
        <f>_xlfn.IFERROR(VLOOKUP(B133,'[3]NUM3A'!$H$3:$L$109,3,FALSE),0)</f>
        <v>0</v>
      </c>
      <c r="G133" s="110">
        <f>_xlfn.IFERROR(VLOOKUP(B133,'[3]NUM3A'!$H$3:$L$109,4,FALSE),0)</f>
        <v>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53">
        <f t="shared" si="15"/>
        <v>3</v>
      </c>
      <c r="R133" s="221"/>
      <c r="S133" s="222"/>
    </row>
    <row r="134" spans="1:19" ht="15.75" thickBot="1">
      <c r="A134" s="173" t="s">
        <v>161</v>
      </c>
      <c r="B134" s="174"/>
      <c r="C134" s="42">
        <f>+D134/'Metas Muni'!I16</f>
        <v>0.383329500038333</v>
      </c>
      <c r="D134" s="43">
        <f>+Q134/R134</f>
        <v>0.3484848484848485</v>
      </c>
      <c r="E134" s="49">
        <f>SUM(E122:E133)</f>
        <v>4</v>
      </c>
      <c r="F134" s="49">
        <f>SUM(F122:F133)</f>
        <v>2</v>
      </c>
      <c r="G134" s="49">
        <f>SUM(G122:G133)</f>
        <v>17</v>
      </c>
      <c r="H134" s="49">
        <f>SUM(H122:H133)</f>
        <v>0</v>
      </c>
      <c r="I134" s="49">
        <f aca="true" t="shared" si="16" ref="I134:N134">SUM(I122:I133)</f>
        <v>0</v>
      </c>
      <c r="J134" s="49">
        <f t="shared" si="16"/>
        <v>0</v>
      </c>
      <c r="K134" s="49">
        <f t="shared" si="16"/>
        <v>0</v>
      </c>
      <c r="L134" s="49">
        <f t="shared" si="16"/>
        <v>0</v>
      </c>
      <c r="M134" s="49">
        <f t="shared" si="16"/>
        <v>0</v>
      </c>
      <c r="N134" s="49">
        <f t="shared" si="16"/>
        <v>0</v>
      </c>
      <c r="O134" s="49">
        <f>SUM(O122:O133)</f>
        <v>0</v>
      </c>
      <c r="P134" s="49">
        <f>SUM(P122:P133)</f>
        <v>0</v>
      </c>
      <c r="Q134" s="45">
        <f>SUM(Q122:Q133)</f>
        <v>23</v>
      </c>
      <c r="R134" s="218">
        <v>66</v>
      </c>
      <c r="S134" s="219"/>
    </row>
    <row r="135" spans="1:19" ht="15.75" thickBot="1">
      <c r="A135" s="54" t="s">
        <v>140</v>
      </c>
      <c r="B135" s="54" t="s">
        <v>127</v>
      </c>
      <c r="C135" s="1"/>
      <c r="D135" s="25"/>
      <c r="E135" s="110">
        <f>_xlfn.IFERROR(VLOOKUP(B135,'[3]NUM3A'!$H$3:$L$109,2,FALSE),0)</f>
        <v>7</v>
      </c>
      <c r="F135" s="110">
        <f>_xlfn.IFERROR(VLOOKUP(B135,'[3]NUM3A'!$H$3:$L$109,3,FALSE),0)</f>
        <v>8</v>
      </c>
      <c r="G135" s="110">
        <f>_xlfn.IFERROR(VLOOKUP(B135,'[3]NUM3A'!$H$3:$L$109,4,FALSE),0)</f>
        <v>9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53">
        <f aca="true" t="shared" si="17" ref="Q135:Q147">SUM(E135:P135)</f>
        <v>24</v>
      </c>
      <c r="R135" s="221"/>
      <c r="S135" s="222"/>
    </row>
    <row r="136" spans="1:19" ht="15.75" thickBot="1">
      <c r="A136" s="54" t="s">
        <v>140</v>
      </c>
      <c r="B136" s="54" t="s">
        <v>128</v>
      </c>
      <c r="C136" s="1"/>
      <c r="D136" s="25"/>
      <c r="E136" s="110">
        <f>_xlfn.IFERROR(VLOOKUP(B136,'[3]NUM3A'!$H$3:$L$109,2,FALSE),0)</f>
        <v>6</v>
      </c>
      <c r="F136" s="110">
        <f>_xlfn.IFERROR(VLOOKUP(B136,'[3]NUM3A'!$H$3:$L$109,3,FALSE),0)</f>
        <v>0</v>
      </c>
      <c r="G136" s="110">
        <f>_xlfn.IFERROR(VLOOKUP(B136,'[3]NUM3A'!$H$3:$L$109,4,FALSE),0)</f>
        <v>6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53">
        <f t="shared" si="17"/>
        <v>12</v>
      </c>
      <c r="R136" s="221"/>
      <c r="S136" s="222"/>
    </row>
    <row r="137" spans="1:19" ht="15.75" thickBot="1">
      <c r="A137" s="54" t="s">
        <v>140</v>
      </c>
      <c r="B137" s="54" t="s">
        <v>129</v>
      </c>
      <c r="C137" s="1"/>
      <c r="D137" s="25"/>
      <c r="E137" s="110">
        <f>_xlfn.IFERROR(VLOOKUP(B137,'[3]NUM3A'!$H$3:$L$109,2,FALSE),0)</f>
        <v>3</v>
      </c>
      <c r="F137" s="110">
        <f>_xlfn.IFERROR(VLOOKUP(B137,'[3]NUM3A'!$H$3:$L$109,3,FALSE),0)</f>
        <v>2</v>
      </c>
      <c r="G137" s="110">
        <f>_xlfn.IFERROR(VLOOKUP(B137,'[3]NUM3A'!$H$3:$L$109,4,FALSE),0)</f>
        <v>0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53">
        <f t="shared" si="17"/>
        <v>5</v>
      </c>
      <c r="R137" s="221"/>
      <c r="S137" s="222"/>
    </row>
    <row r="138" spans="1:19" ht="15.75" thickBot="1">
      <c r="A138" s="54" t="s">
        <v>140</v>
      </c>
      <c r="B138" s="54" t="s">
        <v>130</v>
      </c>
      <c r="C138" s="1"/>
      <c r="D138" s="25"/>
      <c r="E138" s="110">
        <f>_xlfn.IFERROR(VLOOKUP(B138,'[3]NUM3A'!$H$3:$L$109,2,FALSE),0)</f>
        <v>14</v>
      </c>
      <c r="F138" s="110">
        <f>_xlfn.IFERROR(VLOOKUP(B138,'[3]NUM3A'!$H$3:$L$109,3,FALSE),0)</f>
        <v>10</v>
      </c>
      <c r="G138" s="110">
        <f>_xlfn.IFERROR(VLOOKUP(B138,'[3]NUM3A'!$H$3:$L$109,4,FALSE),0)</f>
        <v>10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53">
        <f t="shared" si="17"/>
        <v>34</v>
      </c>
      <c r="R138" s="221"/>
      <c r="S138" s="222"/>
    </row>
    <row r="139" spans="1:19" ht="15.75" thickBot="1">
      <c r="A139" s="54" t="s">
        <v>140</v>
      </c>
      <c r="B139" s="54" t="s">
        <v>131</v>
      </c>
      <c r="C139" s="1"/>
      <c r="D139" s="25"/>
      <c r="E139" s="110">
        <f>_xlfn.IFERROR(VLOOKUP(B139,'[3]NUM3A'!$H$3:$L$109,2,FALSE),0)</f>
        <v>0</v>
      </c>
      <c r="F139" s="110">
        <f>_xlfn.IFERROR(VLOOKUP(B139,'[3]NUM3A'!$H$3:$L$109,3,FALSE),0)</f>
        <v>0</v>
      </c>
      <c r="G139" s="110">
        <f>_xlfn.IFERROR(VLOOKUP(B139,'[3]NUM3A'!$H$3:$L$109,4,FALSE),0)</f>
        <v>0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53">
        <f t="shared" si="17"/>
        <v>0</v>
      </c>
      <c r="R139" s="221"/>
      <c r="S139" s="222"/>
    </row>
    <row r="140" spans="1:19" ht="15.75" thickBot="1">
      <c r="A140" s="54" t="s">
        <v>140</v>
      </c>
      <c r="B140" s="54" t="s">
        <v>132</v>
      </c>
      <c r="C140" s="1"/>
      <c r="D140" s="25"/>
      <c r="E140" s="110">
        <f>_xlfn.IFERROR(VLOOKUP(B140,'[3]NUM3A'!$H$3:$L$109,2,FALSE),0)</f>
        <v>0</v>
      </c>
      <c r="F140" s="110">
        <f>_xlfn.IFERROR(VLOOKUP(B140,'[3]NUM3A'!$H$3:$L$109,3,FALSE),0)</f>
        <v>0</v>
      </c>
      <c r="G140" s="110">
        <f>_xlfn.IFERROR(VLOOKUP(B140,'[3]NUM3A'!$H$3:$L$109,4,FALSE),0)</f>
        <v>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53">
        <f t="shared" si="17"/>
        <v>0</v>
      </c>
      <c r="R140" s="221"/>
      <c r="S140" s="222"/>
    </row>
    <row r="141" spans="1:19" ht="15.75" thickBot="1">
      <c r="A141" s="54" t="s">
        <v>140</v>
      </c>
      <c r="B141" s="54" t="s">
        <v>133</v>
      </c>
      <c r="C141" s="1"/>
      <c r="D141" s="25"/>
      <c r="E141" s="110">
        <f>_xlfn.IFERROR(VLOOKUP(B141,'[3]NUM3A'!$H$3:$L$109,2,FALSE),0)</f>
        <v>0</v>
      </c>
      <c r="F141" s="110">
        <f>_xlfn.IFERROR(VLOOKUP(B141,'[3]NUM3A'!$H$3:$L$109,3,FALSE),0)</f>
        <v>0</v>
      </c>
      <c r="G141" s="110">
        <f>_xlfn.IFERROR(VLOOKUP(B141,'[3]NUM3A'!$H$3:$L$109,4,FALSE),0)</f>
        <v>0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53">
        <f t="shared" si="17"/>
        <v>0</v>
      </c>
      <c r="R141" s="221"/>
      <c r="S141" s="222"/>
    </row>
    <row r="142" spans="1:19" ht="15.75" thickBot="1">
      <c r="A142" s="54" t="s">
        <v>140</v>
      </c>
      <c r="B142" s="54" t="s">
        <v>134</v>
      </c>
      <c r="C142" s="1"/>
      <c r="D142" s="25"/>
      <c r="E142" s="110">
        <f>_xlfn.IFERROR(VLOOKUP(B142,'[3]NUM3A'!$H$3:$L$109,2,FALSE),0)</f>
        <v>0</v>
      </c>
      <c r="F142" s="110">
        <f>_xlfn.IFERROR(VLOOKUP(B142,'[3]NUM3A'!$H$3:$L$109,3,FALSE),0)</f>
        <v>0</v>
      </c>
      <c r="G142" s="110">
        <f>_xlfn.IFERROR(VLOOKUP(B142,'[3]NUM3A'!$H$3:$L$109,4,FALSE),0)</f>
        <v>0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53">
        <f t="shared" si="17"/>
        <v>0</v>
      </c>
      <c r="R142" s="221"/>
      <c r="S142" s="222"/>
    </row>
    <row r="143" spans="1:19" ht="15.75" thickBot="1">
      <c r="A143" s="54" t="s">
        <v>140</v>
      </c>
      <c r="B143" s="54" t="s">
        <v>135</v>
      </c>
      <c r="C143" s="1"/>
      <c r="D143" s="25"/>
      <c r="E143" s="110">
        <f>_xlfn.IFERROR(VLOOKUP(B143,'[3]NUM3A'!$H$3:$L$109,2,FALSE),0)</f>
        <v>0</v>
      </c>
      <c r="F143" s="110">
        <f>_xlfn.IFERROR(VLOOKUP(B143,'[3]NUM3A'!$H$3:$L$109,3,FALSE),0)</f>
        <v>2</v>
      </c>
      <c r="G143" s="110">
        <f>_xlfn.IFERROR(VLOOKUP(B143,'[3]NUM3A'!$H$3:$L$109,4,FALSE),0)</f>
        <v>1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53">
        <f t="shared" si="17"/>
        <v>3</v>
      </c>
      <c r="R143" s="221"/>
      <c r="S143" s="222"/>
    </row>
    <row r="144" spans="1:19" ht="15.75" thickBot="1">
      <c r="A144" s="54" t="s">
        <v>140</v>
      </c>
      <c r="B144" s="54" t="s">
        <v>136</v>
      </c>
      <c r="C144" s="1"/>
      <c r="D144" s="25"/>
      <c r="E144" s="110">
        <f>_xlfn.IFERROR(VLOOKUP(B144,'[3]NUM3A'!$H$3:$L$109,2,FALSE),0)</f>
        <v>0</v>
      </c>
      <c r="F144" s="110">
        <f>_xlfn.IFERROR(VLOOKUP(B144,'[3]NUM3A'!$H$3:$L$109,3,FALSE),0)</f>
        <v>0</v>
      </c>
      <c r="G144" s="110">
        <f>_xlfn.IFERROR(VLOOKUP(B144,'[3]NUM3A'!$H$3:$L$109,4,FALSE),0)</f>
        <v>0</v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53">
        <f t="shared" si="17"/>
        <v>0</v>
      </c>
      <c r="R144" s="221"/>
      <c r="S144" s="222"/>
    </row>
    <row r="145" spans="1:19" ht="15.75" thickBot="1">
      <c r="A145" s="54" t="s">
        <v>140</v>
      </c>
      <c r="B145" s="54" t="s">
        <v>137</v>
      </c>
      <c r="C145" s="1"/>
      <c r="D145" s="25"/>
      <c r="E145" s="110">
        <f>_xlfn.IFERROR(VLOOKUP(B145,'[3]NUM3A'!$H$3:$L$109,2,FALSE),0)</f>
        <v>0</v>
      </c>
      <c r="F145" s="110">
        <f>_xlfn.IFERROR(VLOOKUP(B145,'[3]NUM3A'!$H$3:$L$109,3,FALSE),0)</f>
        <v>0</v>
      </c>
      <c r="G145" s="110">
        <f>_xlfn.IFERROR(VLOOKUP(B145,'[3]NUM3A'!$H$3:$L$109,4,FALSE),0)</f>
        <v>3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53">
        <f t="shared" si="17"/>
        <v>3</v>
      </c>
      <c r="R145" s="221"/>
      <c r="S145" s="222"/>
    </row>
    <row r="146" spans="1:19" ht="15.75" thickBot="1">
      <c r="A146" s="54" t="s">
        <v>140</v>
      </c>
      <c r="B146" s="54" t="s">
        <v>138</v>
      </c>
      <c r="C146" s="1"/>
      <c r="D146" s="25"/>
      <c r="E146" s="110">
        <f>_xlfn.IFERROR(VLOOKUP(B146,'[3]NUM3A'!$H$3:$L$109,2,FALSE),0)</f>
        <v>0</v>
      </c>
      <c r="F146" s="110">
        <f>_xlfn.IFERROR(VLOOKUP(B146,'[3]NUM3A'!$H$3:$L$109,3,FALSE),0)</f>
        <v>1</v>
      </c>
      <c r="G146" s="110">
        <f>_xlfn.IFERROR(VLOOKUP(B146,'[3]NUM3A'!$H$3:$L$109,4,FALSE),0)</f>
        <v>0</v>
      </c>
      <c r="H146" s="110"/>
      <c r="I146" s="110"/>
      <c r="J146" s="110"/>
      <c r="K146" s="110"/>
      <c r="L146" s="110"/>
      <c r="M146" s="110"/>
      <c r="N146" s="110"/>
      <c r="O146" s="110"/>
      <c r="P146" s="110"/>
      <c r="Q146" s="53">
        <f t="shared" si="17"/>
        <v>1</v>
      </c>
      <c r="R146" s="221"/>
      <c r="S146" s="222"/>
    </row>
    <row r="147" spans="1:19" ht="15.75" thickBot="1">
      <c r="A147" s="54" t="s">
        <v>140</v>
      </c>
      <c r="B147" s="54" t="s">
        <v>139</v>
      </c>
      <c r="C147" s="1"/>
      <c r="D147" s="25"/>
      <c r="E147" s="110">
        <f>_xlfn.IFERROR(VLOOKUP(B147,'[3]NUM3A'!$H$3:$L$109,2,FALSE),0)</f>
        <v>0</v>
      </c>
      <c r="F147" s="110">
        <f>_xlfn.IFERROR(VLOOKUP(B147,'[3]NUM3A'!$H$3:$L$109,3,FALSE),0)</f>
        <v>0</v>
      </c>
      <c r="G147" s="110">
        <f>_xlfn.IFERROR(VLOOKUP(B147,'[3]NUM3A'!$H$3:$L$109,4,FALSE),0)</f>
        <v>0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53">
        <f t="shared" si="17"/>
        <v>0</v>
      </c>
      <c r="R147" s="221"/>
      <c r="S147" s="222"/>
    </row>
    <row r="148" spans="1:19" ht="15.75" thickBot="1">
      <c r="A148" s="173" t="s">
        <v>162</v>
      </c>
      <c r="B148" s="174"/>
      <c r="C148" s="42">
        <f>+D148/'Metas Muni'!I17</f>
        <v>0.2554517133956386</v>
      </c>
      <c r="D148" s="43">
        <f>+Q148/R148</f>
        <v>0.19158878504672897</v>
      </c>
      <c r="E148" s="49">
        <f>SUM(E135:E147)</f>
        <v>30</v>
      </c>
      <c r="F148" s="49">
        <f>SUM(F135:F147)</f>
        <v>23</v>
      </c>
      <c r="G148" s="49">
        <f>SUM(G135:G147)</f>
        <v>29</v>
      </c>
      <c r="H148" s="49">
        <f>SUM(H135:H147)</f>
        <v>0</v>
      </c>
      <c r="I148" s="49">
        <f aca="true" t="shared" si="18" ref="I148:N148">SUM(I135:I147)</f>
        <v>0</v>
      </c>
      <c r="J148" s="49">
        <f t="shared" si="18"/>
        <v>0</v>
      </c>
      <c r="K148" s="49">
        <f t="shared" si="18"/>
        <v>0</v>
      </c>
      <c r="L148" s="49">
        <f t="shared" si="18"/>
        <v>0</v>
      </c>
      <c r="M148" s="49">
        <f t="shared" si="18"/>
        <v>0</v>
      </c>
      <c r="N148" s="49">
        <f t="shared" si="18"/>
        <v>0</v>
      </c>
      <c r="O148" s="49">
        <f>SUM(O135:O147)</f>
        <v>0</v>
      </c>
      <c r="P148" s="49">
        <f>SUM(P135:P147)</f>
        <v>0</v>
      </c>
      <c r="Q148" s="45">
        <f>SUM(Q135:Q147)</f>
        <v>82</v>
      </c>
      <c r="R148" s="218">
        <v>428</v>
      </c>
      <c r="S148" s="219"/>
    </row>
    <row r="149" spans="1:19" ht="15.75" thickBot="1">
      <c r="A149" s="54" t="s">
        <v>145</v>
      </c>
      <c r="B149" s="54" t="s">
        <v>141</v>
      </c>
      <c r="C149" s="1"/>
      <c r="D149" s="25"/>
      <c r="E149" s="110">
        <f>_xlfn.IFERROR(VLOOKUP(B149,'[3]NUM3A'!$H$3:$L$109,2,FALSE),0)</f>
        <v>5</v>
      </c>
      <c r="F149" s="110">
        <f>_xlfn.IFERROR(VLOOKUP(B149,'[3]NUM3A'!$H$3:$L$109,3,FALSE),0)</f>
        <v>8</v>
      </c>
      <c r="G149" s="110">
        <f>_xlfn.IFERROR(VLOOKUP(B149,'[3]NUM3A'!$H$3:$L$109,4,FALSE),0)</f>
        <v>13</v>
      </c>
      <c r="H149" s="110"/>
      <c r="I149" s="110"/>
      <c r="J149" s="110"/>
      <c r="K149" s="110"/>
      <c r="L149" s="110"/>
      <c r="M149" s="110"/>
      <c r="N149" s="110"/>
      <c r="O149" s="110"/>
      <c r="P149" s="110"/>
      <c r="Q149" s="53">
        <f>SUM(E149:P149)</f>
        <v>26</v>
      </c>
      <c r="R149" s="221"/>
      <c r="S149" s="222"/>
    </row>
    <row r="150" spans="1:19" ht="15.75" thickBot="1">
      <c r="A150" s="54" t="s">
        <v>145</v>
      </c>
      <c r="B150" s="54" t="s">
        <v>142</v>
      </c>
      <c r="C150" s="1"/>
      <c r="D150" s="25"/>
      <c r="E150" s="110">
        <f>_xlfn.IFERROR(VLOOKUP(B150,'[3]NUM3A'!$H$3:$L$109,2,FALSE),0)</f>
        <v>0</v>
      </c>
      <c r="F150" s="110">
        <f>_xlfn.IFERROR(VLOOKUP(B150,'[3]NUM3A'!$H$3:$L$109,3,FALSE),0)</f>
        <v>0</v>
      </c>
      <c r="G150" s="110">
        <f>_xlfn.IFERROR(VLOOKUP(B150,'[3]NUM3A'!$H$3:$L$109,4,FALSE),0)</f>
        <v>0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53">
        <f>SUM(E150:P150)</f>
        <v>0</v>
      </c>
      <c r="R150" s="221"/>
      <c r="S150" s="222"/>
    </row>
    <row r="151" spans="1:19" ht="15.75" thickBot="1">
      <c r="A151" s="54" t="s">
        <v>145</v>
      </c>
      <c r="B151" s="54" t="s">
        <v>143</v>
      </c>
      <c r="C151" s="1"/>
      <c r="D151" s="25"/>
      <c r="E151" s="110">
        <f>_xlfn.IFERROR(VLOOKUP(B151,'[3]NUM3A'!$H$3:$L$109,2,FALSE),0)</f>
        <v>0</v>
      </c>
      <c r="F151" s="110">
        <f>_xlfn.IFERROR(VLOOKUP(B151,'[3]NUM3A'!$H$3:$L$109,3,FALSE),0)</f>
        <v>0</v>
      </c>
      <c r="G151" s="110">
        <f>_xlfn.IFERROR(VLOOKUP(B151,'[3]NUM3A'!$H$3:$L$109,4,FALSE),0)</f>
        <v>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53">
        <f>SUM(E151:P151)</f>
        <v>0</v>
      </c>
      <c r="R151" s="221"/>
      <c r="S151" s="222"/>
    </row>
    <row r="152" spans="1:19" ht="15.75" thickBot="1">
      <c r="A152" s="54" t="s">
        <v>145</v>
      </c>
      <c r="B152" s="54" t="s">
        <v>144</v>
      </c>
      <c r="C152" s="1"/>
      <c r="D152" s="25"/>
      <c r="E152" s="110">
        <f>_xlfn.IFERROR(VLOOKUP(B152,'[3]NUM3A'!$H$3:$L$109,2,FALSE),0)</f>
        <v>0</v>
      </c>
      <c r="F152" s="110">
        <f>_xlfn.IFERROR(VLOOKUP(B152,'[3]NUM3A'!$H$3:$L$109,3,FALSE),0)</f>
        <v>0</v>
      </c>
      <c r="G152" s="110">
        <f>_xlfn.IFERROR(VLOOKUP(B152,'[3]NUM3A'!$H$3:$L$109,4,FALSE),0)</f>
        <v>0</v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53">
        <f>SUM(E152:P152)</f>
        <v>0</v>
      </c>
      <c r="R152" s="221"/>
      <c r="S152" s="222"/>
    </row>
    <row r="153" spans="1:19" ht="15.75" thickBot="1">
      <c r="A153" s="173" t="s">
        <v>163</v>
      </c>
      <c r="B153" s="174"/>
      <c r="C153" s="42">
        <f>+D153/'Metas Muni'!I18</f>
        <v>0.20313531546523844</v>
      </c>
      <c r="D153" s="43">
        <f>+Q153/R153</f>
        <v>0.15204678362573099</v>
      </c>
      <c r="E153" s="49">
        <f>SUM(E149:E152)</f>
        <v>5</v>
      </c>
      <c r="F153" s="49">
        <f>SUM(F149:F152)</f>
        <v>8</v>
      </c>
      <c r="G153" s="49">
        <f>SUM(G149:G152)</f>
        <v>13</v>
      </c>
      <c r="H153" s="49">
        <f>SUM(H149:H152)</f>
        <v>0</v>
      </c>
      <c r="I153" s="49">
        <f aca="true" t="shared" si="19" ref="I153:N153">SUM(I149:I152)</f>
        <v>0</v>
      </c>
      <c r="J153" s="49">
        <f t="shared" si="19"/>
        <v>0</v>
      </c>
      <c r="K153" s="49">
        <f t="shared" si="19"/>
        <v>0</v>
      </c>
      <c r="L153" s="49">
        <f t="shared" si="19"/>
        <v>0</v>
      </c>
      <c r="M153" s="49">
        <f t="shared" si="19"/>
        <v>0</v>
      </c>
      <c r="N153" s="49">
        <f t="shared" si="19"/>
        <v>0</v>
      </c>
      <c r="O153" s="49">
        <f>SUM(O149:O152)</f>
        <v>0</v>
      </c>
      <c r="P153" s="49">
        <f>SUM(P149:P152)</f>
        <v>0</v>
      </c>
      <c r="Q153" s="45">
        <f>SUM(Q149:Q152)</f>
        <v>26</v>
      </c>
      <c r="R153" s="218">
        <v>171</v>
      </c>
      <c r="S153" s="219"/>
    </row>
    <row r="154" spans="1:19" ht="15.75" thickBot="1">
      <c r="A154" s="54" t="s">
        <v>153</v>
      </c>
      <c r="B154" s="54" t="s">
        <v>146</v>
      </c>
      <c r="C154" s="1"/>
      <c r="D154" s="25"/>
      <c r="E154" s="110">
        <f>_xlfn.IFERROR(VLOOKUP(B154,'[3]NUM3A'!$H$3:$L$109,2,FALSE),0)</f>
        <v>0</v>
      </c>
      <c r="F154" s="110">
        <f>_xlfn.IFERROR(VLOOKUP(B154,'[3]NUM3A'!$H$3:$L$109,3,FALSE),0)</f>
        <v>0</v>
      </c>
      <c r="G154" s="110">
        <f>_xlfn.IFERROR(VLOOKUP(B154,'[3]NUM3A'!$H$3:$L$109,4,FALSE),0)</f>
        <v>0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53">
        <f aca="true" t="shared" si="20" ref="Q154:Q160">SUM(E154:P154)</f>
        <v>0</v>
      </c>
      <c r="R154" s="221"/>
      <c r="S154" s="222"/>
    </row>
    <row r="155" spans="1:19" ht="15.75" thickBot="1">
      <c r="A155" s="54" t="s">
        <v>153</v>
      </c>
      <c r="B155" s="54" t="s">
        <v>147</v>
      </c>
      <c r="C155" s="1"/>
      <c r="D155" s="25"/>
      <c r="E155" s="110">
        <f>_xlfn.IFERROR(VLOOKUP(B155,'[3]NUM3A'!$H$3:$L$109,2,FALSE),0)</f>
        <v>0</v>
      </c>
      <c r="F155" s="110">
        <f>_xlfn.IFERROR(VLOOKUP(B155,'[3]NUM3A'!$H$3:$L$109,3,FALSE),0)</f>
        <v>0</v>
      </c>
      <c r="G155" s="110">
        <f>_xlfn.IFERROR(VLOOKUP(B155,'[3]NUM3A'!$H$3:$L$109,4,FALSE),0)</f>
        <v>0</v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53">
        <f t="shared" si="20"/>
        <v>0</v>
      </c>
      <c r="R155" s="221"/>
      <c r="S155" s="222"/>
    </row>
    <row r="156" spans="1:19" ht="15.75" thickBot="1">
      <c r="A156" s="54" t="s">
        <v>153</v>
      </c>
      <c r="B156" s="54" t="s">
        <v>148</v>
      </c>
      <c r="C156" s="1"/>
      <c r="D156" s="25"/>
      <c r="E156" s="110">
        <f>_xlfn.IFERROR(VLOOKUP(B156,'[3]NUM3A'!$H$3:$L$109,2,FALSE),0)</f>
        <v>0</v>
      </c>
      <c r="F156" s="110">
        <f>_xlfn.IFERROR(VLOOKUP(B156,'[3]NUM3A'!$H$3:$L$109,3,FALSE),0)</f>
        <v>0</v>
      </c>
      <c r="G156" s="110">
        <f>_xlfn.IFERROR(VLOOKUP(B156,'[3]NUM3A'!$H$3:$L$109,4,FALSE),0)</f>
        <v>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53">
        <f t="shared" si="20"/>
        <v>0</v>
      </c>
      <c r="R156" s="221"/>
      <c r="S156" s="222"/>
    </row>
    <row r="157" spans="1:19" ht="15.75" thickBot="1">
      <c r="A157" s="54" t="s">
        <v>153</v>
      </c>
      <c r="B157" s="54" t="s">
        <v>149</v>
      </c>
      <c r="C157" s="1"/>
      <c r="D157" s="25"/>
      <c r="E157" s="110">
        <f>_xlfn.IFERROR(VLOOKUP(B157,'[3]NUM3A'!$H$3:$L$109,2,FALSE),0)</f>
        <v>0</v>
      </c>
      <c r="F157" s="110">
        <f>_xlfn.IFERROR(VLOOKUP(B157,'[3]NUM3A'!$H$3:$L$109,3,FALSE),0)</f>
        <v>0</v>
      </c>
      <c r="G157" s="110">
        <f>_xlfn.IFERROR(VLOOKUP(B157,'[3]NUM3A'!$H$3:$L$109,4,FALSE),0)</f>
        <v>0</v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53">
        <f t="shared" si="20"/>
        <v>0</v>
      </c>
      <c r="R157" s="221"/>
      <c r="S157" s="222"/>
    </row>
    <row r="158" spans="1:19" ht="15.75" thickBot="1">
      <c r="A158" s="54" t="s">
        <v>153</v>
      </c>
      <c r="B158" s="54" t="s">
        <v>150</v>
      </c>
      <c r="C158" s="1"/>
      <c r="D158" s="25"/>
      <c r="E158" s="110">
        <f>_xlfn.IFERROR(VLOOKUP(B158,'[3]NUM3A'!$H$3:$L$109,2,FALSE),0)</f>
        <v>0</v>
      </c>
      <c r="F158" s="110">
        <f>_xlfn.IFERROR(VLOOKUP(B158,'[3]NUM3A'!$H$3:$L$109,3,FALSE),0)</f>
        <v>3</v>
      </c>
      <c r="G158" s="110">
        <f>_xlfn.IFERROR(VLOOKUP(B158,'[3]NUM3A'!$H$3:$L$109,4,FALSE),0)</f>
        <v>0</v>
      </c>
      <c r="H158" s="110"/>
      <c r="I158" s="110"/>
      <c r="J158" s="110"/>
      <c r="K158" s="110"/>
      <c r="L158" s="110"/>
      <c r="M158" s="110"/>
      <c r="N158" s="110"/>
      <c r="O158" s="110"/>
      <c r="P158" s="110"/>
      <c r="Q158" s="53">
        <f t="shared" si="20"/>
        <v>3</v>
      </c>
      <c r="R158" s="221"/>
      <c r="S158" s="222"/>
    </row>
    <row r="159" spans="1:19" ht="15.75" thickBot="1">
      <c r="A159" s="54" t="s">
        <v>153</v>
      </c>
      <c r="B159" s="54" t="s">
        <v>151</v>
      </c>
      <c r="C159" s="1"/>
      <c r="D159" s="25"/>
      <c r="E159" s="110">
        <f>_xlfn.IFERROR(VLOOKUP(B159,'[3]NUM3A'!$H$3:$L$109,2,FALSE),0)</f>
        <v>0</v>
      </c>
      <c r="F159" s="110">
        <f>_xlfn.IFERROR(VLOOKUP(B159,'[3]NUM3A'!$H$3:$L$109,3,FALSE),0)</f>
        <v>0</v>
      </c>
      <c r="G159" s="110">
        <f>_xlfn.IFERROR(VLOOKUP(B159,'[3]NUM3A'!$H$3:$L$109,4,FALSE),0)</f>
        <v>0</v>
      </c>
      <c r="H159" s="110"/>
      <c r="I159" s="110"/>
      <c r="J159" s="110"/>
      <c r="K159" s="110"/>
      <c r="L159" s="110"/>
      <c r="M159" s="110"/>
      <c r="N159" s="110"/>
      <c r="O159" s="110"/>
      <c r="P159" s="110"/>
      <c r="Q159" s="53">
        <f t="shared" si="20"/>
        <v>0</v>
      </c>
      <c r="R159" s="221"/>
      <c r="S159" s="222"/>
    </row>
    <row r="160" spans="1:19" ht="15.75" thickBot="1">
      <c r="A160" s="54" t="s">
        <v>153</v>
      </c>
      <c r="B160" s="54" t="s">
        <v>152</v>
      </c>
      <c r="C160" s="1"/>
      <c r="D160" s="25"/>
      <c r="E160" s="110">
        <f>_xlfn.IFERROR(VLOOKUP(B160,'[3]NUM3A'!$H$3:$L$109,2,FALSE),0)</f>
        <v>0</v>
      </c>
      <c r="F160" s="110">
        <f>_xlfn.IFERROR(VLOOKUP(B160,'[3]NUM3A'!$H$3:$L$109,3,FALSE),0)</f>
        <v>0</v>
      </c>
      <c r="G160" s="110">
        <f>_xlfn.IFERROR(VLOOKUP(B160,'[3]NUM3A'!$H$3:$L$109,4,FALSE),0)</f>
        <v>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53">
        <f t="shared" si="20"/>
        <v>0</v>
      </c>
      <c r="R160" s="221"/>
      <c r="S160" s="222"/>
    </row>
    <row r="161" spans="1:19" ht="15.75" thickBot="1">
      <c r="A161" s="173" t="s">
        <v>164</v>
      </c>
      <c r="B161" s="174"/>
      <c r="C161" s="42">
        <f>+D161/'Metas Muni'!I19</f>
        <v>0.05999940000599994</v>
      </c>
      <c r="D161" s="43">
        <f>+Q161/R161</f>
        <v>0.05454545454545454</v>
      </c>
      <c r="E161" s="49">
        <f>SUM(E154:E160)</f>
        <v>0</v>
      </c>
      <c r="F161" s="49">
        <f>SUM(F154:F160)</f>
        <v>3</v>
      </c>
      <c r="G161" s="49">
        <f>SUM(G154:G160)</f>
        <v>0</v>
      </c>
      <c r="H161" s="49">
        <f>SUM(H154:H160)</f>
        <v>0</v>
      </c>
      <c r="I161" s="49">
        <f aca="true" t="shared" si="21" ref="I161:N161">SUM(I154:I160)</f>
        <v>0</v>
      </c>
      <c r="J161" s="49">
        <f t="shared" si="21"/>
        <v>0</v>
      </c>
      <c r="K161" s="49">
        <f t="shared" si="21"/>
        <v>0</v>
      </c>
      <c r="L161" s="49">
        <f t="shared" si="21"/>
        <v>0</v>
      </c>
      <c r="M161" s="49">
        <f t="shared" si="21"/>
        <v>0</v>
      </c>
      <c r="N161" s="49">
        <f t="shared" si="21"/>
        <v>0</v>
      </c>
      <c r="O161" s="49">
        <f>SUM(O154:O160)</f>
        <v>0</v>
      </c>
      <c r="P161" s="49">
        <f>SUM(P154:P160)</f>
        <v>0</v>
      </c>
      <c r="Q161" s="45">
        <f>SUM(Q154:Q160)</f>
        <v>3</v>
      </c>
      <c r="R161" s="218">
        <v>55</v>
      </c>
      <c r="S161" s="219"/>
    </row>
    <row r="162" spans="1:19" ht="15">
      <c r="A162"/>
      <c r="B162" s="3" t="s">
        <v>168</v>
      </c>
      <c r="C162" s="38"/>
      <c r="D162" s="35"/>
      <c r="E162" s="29">
        <f aca="true" t="shared" si="22" ref="E162:N162">+E26+E38+E59+E74+E85+E91+E102+E121+E134+E148+E153+E161</f>
        <v>424</v>
      </c>
      <c r="F162" s="29">
        <f t="shared" si="22"/>
        <v>330</v>
      </c>
      <c r="G162" s="30">
        <f t="shared" si="22"/>
        <v>560</v>
      </c>
      <c r="H162" s="2">
        <f>+H26+H38+H59+H74+H85+H91+H102+H121+H134+H148+H153+H161</f>
        <v>0</v>
      </c>
      <c r="I162" s="2">
        <f t="shared" si="22"/>
        <v>0</v>
      </c>
      <c r="J162" s="2">
        <f t="shared" si="22"/>
        <v>0</v>
      </c>
      <c r="K162" s="2">
        <f t="shared" si="22"/>
        <v>0</v>
      </c>
      <c r="L162" s="2">
        <f t="shared" si="22"/>
        <v>0</v>
      </c>
      <c r="M162" s="2">
        <f t="shared" si="22"/>
        <v>0</v>
      </c>
      <c r="N162" s="2">
        <f t="shared" si="22"/>
        <v>0</v>
      </c>
      <c r="O162" s="2">
        <f>+O26+O38+O59+O74+O85+O91+O102+O121+O134+O148+O153+O161</f>
        <v>0</v>
      </c>
      <c r="P162" s="2">
        <f>+P26+P38+P59+P74+P85+P91+P102+P121+P134+P148+P153+P161</f>
        <v>0</v>
      </c>
      <c r="Q162" s="27">
        <f>+Q26+Q38+Q59+Q74+Q85+Q91+Q102+Q121+Q134+Q148+Q153+Q161+Q48+Q43</f>
        <v>1314</v>
      </c>
      <c r="R162" s="220">
        <f>+R26+R38+R59+R74+R85+R91+R102+R121+R134+R148+R153+R161+R48+R43</f>
        <v>8220</v>
      </c>
      <c r="S162" s="220"/>
    </row>
    <row r="163" spans="3:17" ht="15">
      <c r="C163" s="96"/>
      <c r="Q163" s="95"/>
    </row>
    <row r="165" ht="15">
      <c r="K165" s="95"/>
    </row>
  </sheetData>
  <sheetProtection/>
  <mergeCells count="157">
    <mergeCell ref="A43:B43"/>
    <mergeCell ref="A48:B48"/>
    <mergeCell ref="R39:S39"/>
    <mergeCell ref="R40:S40"/>
    <mergeCell ref="R41:S41"/>
    <mergeCell ref="R42:S42"/>
    <mergeCell ref="R44:S44"/>
    <mergeCell ref="R45:S45"/>
    <mergeCell ref="R46:S46"/>
    <mergeCell ref="R47:S47"/>
    <mergeCell ref="D1:D10"/>
    <mergeCell ref="R10:S11"/>
    <mergeCell ref="R37:S37"/>
    <mergeCell ref="E1:S1"/>
    <mergeCell ref="R2:S9"/>
    <mergeCell ref="A1:A10"/>
    <mergeCell ref="B1:B10"/>
    <mergeCell ref="E2:Q9"/>
    <mergeCell ref="E10:Q10"/>
    <mergeCell ref="C1:C11"/>
    <mergeCell ref="R33:S33"/>
    <mergeCell ref="R31:S31"/>
    <mergeCell ref="R32:S32"/>
    <mergeCell ref="A26:B26"/>
    <mergeCell ref="R26:S26"/>
    <mergeCell ref="A38:B38"/>
    <mergeCell ref="R38:S38"/>
    <mergeCell ref="R27:S27"/>
    <mergeCell ref="R28:S28"/>
    <mergeCell ref="R29:S29"/>
    <mergeCell ref="R34:S34"/>
    <mergeCell ref="R35:S35"/>
    <mergeCell ref="R30:S30"/>
    <mergeCell ref="R36:S36"/>
    <mergeCell ref="R61:S61"/>
    <mergeCell ref="R50:S50"/>
    <mergeCell ref="R51:S51"/>
    <mergeCell ref="R52:S52"/>
    <mergeCell ref="R60:S60"/>
    <mergeCell ref="R53:S53"/>
    <mergeCell ref="R54:S54"/>
    <mergeCell ref="R55:S55"/>
    <mergeCell ref="R56:S56"/>
    <mergeCell ref="A85:B85"/>
    <mergeCell ref="A91:B91"/>
    <mergeCell ref="A102:B102"/>
    <mergeCell ref="R72:S72"/>
    <mergeCell ref="A59:B59"/>
    <mergeCell ref="R75:S75"/>
    <mergeCell ref="R76:S76"/>
    <mergeCell ref="R49:S49"/>
    <mergeCell ref="R66:S66"/>
    <mergeCell ref="R68:S68"/>
    <mergeCell ref="R71:S71"/>
    <mergeCell ref="R62:S62"/>
    <mergeCell ref="R58:S58"/>
    <mergeCell ref="R69:S69"/>
    <mergeCell ref="R70:S70"/>
    <mergeCell ref="R57:S57"/>
    <mergeCell ref="R63:S63"/>
    <mergeCell ref="R74:S74"/>
    <mergeCell ref="A74:B74"/>
    <mergeCell ref="R67:S67"/>
    <mergeCell ref="R77:S77"/>
    <mergeCell ref="A148:B148"/>
    <mergeCell ref="A153:B153"/>
    <mergeCell ref="R97:S97"/>
    <mergeCell ref="R98:S98"/>
    <mergeCell ref="R89:S89"/>
    <mergeCell ref="R90:S90"/>
    <mergeCell ref="A161:B161"/>
    <mergeCell ref="A121:B121"/>
    <mergeCell ref="A134:B134"/>
    <mergeCell ref="R78:S78"/>
    <mergeCell ref="R84:S84"/>
    <mergeCell ref="R86:S86"/>
    <mergeCell ref="R87:S87"/>
    <mergeCell ref="R94:S94"/>
    <mergeCell ref="R95:S95"/>
    <mergeCell ref="R96:S96"/>
    <mergeCell ref="R64:S64"/>
    <mergeCell ref="R65:S65"/>
    <mergeCell ref="R59:S59"/>
    <mergeCell ref="R88:S88"/>
    <mergeCell ref="R79:S79"/>
    <mergeCell ref="R80:S80"/>
    <mergeCell ref="R81:S81"/>
    <mergeCell ref="R82:S82"/>
    <mergeCell ref="R83:S83"/>
    <mergeCell ref="R85:S85"/>
    <mergeCell ref="R92:S92"/>
    <mergeCell ref="R93:S93"/>
    <mergeCell ref="R91:S91"/>
    <mergeCell ref="R104:S104"/>
    <mergeCell ref="R105:S105"/>
    <mergeCell ref="R106:S106"/>
    <mergeCell ref="R107:S107"/>
    <mergeCell ref="R108:S108"/>
    <mergeCell ref="R99:S99"/>
    <mergeCell ref="R100:S100"/>
    <mergeCell ref="R101:S101"/>
    <mergeCell ref="R103:S103"/>
    <mergeCell ref="R102:S102"/>
    <mergeCell ref="R114:S114"/>
    <mergeCell ref="R115:S115"/>
    <mergeCell ref="R116:S116"/>
    <mergeCell ref="R117:S117"/>
    <mergeCell ref="R118:S118"/>
    <mergeCell ref="R109:S109"/>
    <mergeCell ref="R110:S110"/>
    <mergeCell ref="R111:S111"/>
    <mergeCell ref="R112:S112"/>
    <mergeCell ref="R113:S113"/>
    <mergeCell ref="R136:S136"/>
    <mergeCell ref="R134:S134"/>
    <mergeCell ref="R129:S129"/>
    <mergeCell ref="R130:S130"/>
    <mergeCell ref="R122:S122"/>
    <mergeCell ref="R123:S123"/>
    <mergeCell ref="R124:S124"/>
    <mergeCell ref="R125:S125"/>
    <mergeCell ref="R153:S153"/>
    <mergeCell ref="R154:S154"/>
    <mergeCell ref="R148:S148"/>
    <mergeCell ref="R139:S139"/>
    <mergeCell ref="R140:S140"/>
    <mergeCell ref="R141:S141"/>
    <mergeCell ref="R121:S121"/>
    <mergeCell ref="R138:S138"/>
    <mergeCell ref="R137:S137"/>
    <mergeCell ref="R126:S126"/>
    <mergeCell ref="R127:S127"/>
    <mergeCell ref="R128:S128"/>
    <mergeCell ref="R131:S131"/>
    <mergeCell ref="R132:S132"/>
    <mergeCell ref="R133:S133"/>
    <mergeCell ref="R135:S135"/>
    <mergeCell ref="R158:S158"/>
    <mergeCell ref="R147:S147"/>
    <mergeCell ref="R142:S142"/>
    <mergeCell ref="R143:S143"/>
    <mergeCell ref="R144:S144"/>
    <mergeCell ref="R145:S145"/>
    <mergeCell ref="R149:S149"/>
    <mergeCell ref="R150:S150"/>
    <mergeCell ref="R151:S151"/>
    <mergeCell ref="R152:S152"/>
    <mergeCell ref="R43:S43"/>
    <mergeCell ref="R48:S48"/>
    <mergeCell ref="R162:S162"/>
    <mergeCell ref="R161:S161"/>
    <mergeCell ref="R159:S159"/>
    <mergeCell ref="R160:S160"/>
    <mergeCell ref="R155:S155"/>
    <mergeCell ref="R146:S146"/>
    <mergeCell ref="R156:S156"/>
    <mergeCell ref="R157:S15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63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8.140625" style="64" customWidth="1"/>
    <col min="3" max="3" width="14.28125" style="64" bestFit="1" customWidth="1"/>
    <col min="4" max="4" width="11.57421875" style="64" bestFit="1" customWidth="1"/>
    <col min="5" max="5" width="9.421875" style="97" bestFit="1" customWidth="1"/>
    <col min="6" max="6" width="7.00390625" style="97" bestFit="1" customWidth="1"/>
    <col min="7" max="7" width="7.7109375" style="64" bestFit="1" customWidth="1"/>
    <col min="8" max="8" width="6.28125" style="64" bestFit="1" customWidth="1"/>
    <col min="9" max="11" width="6.28125" style="64" customWidth="1"/>
    <col min="12" max="12" width="8.421875" style="64" bestFit="1" customWidth="1"/>
    <col min="13" max="13" width="8.140625" style="64" bestFit="1" customWidth="1"/>
    <col min="14" max="14" width="9.421875" style="64" bestFit="1" customWidth="1"/>
    <col min="15" max="15" width="8.421875" style="64" bestFit="1" customWidth="1"/>
    <col min="16" max="16" width="7.7109375" style="64" bestFit="1" customWidth="1"/>
    <col min="17" max="17" width="7.421875" style="64" bestFit="1" customWidth="1"/>
    <col min="18" max="18" width="9.421875" style="97" bestFit="1" customWidth="1"/>
    <col min="19" max="19" width="7.00390625" style="97" bestFit="1" customWidth="1"/>
    <col min="20" max="20" width="7.7109375" style="64" bestFit="1" customWidth="1"/>
    <col min="21" max="21" width="6.28125" style="64" bestFit="1" customWidth="1"/>
    <col min="22" max="23" width="6.28125" style="64" customWidth="1"/>
    <col min="24" max="24" width="5.7109375" style="64" bestFit="1" customWidth="1"/>
    <col min="25" max="26" width="8.28125" style="64" bestFit="1" customWidth="1"/>
    <col min="27" max="27" width="9.421875" style="64" bestFit="1" customWidth="1"/>
    <col min="28" max="28" width="8.421875" style="64" bestFit="1" customWidth="1"/>
    <col min="29" max="29" width="8.28125" style="64" bestFit="1" customWidth="1"/>
    <col min="30" max="30" width="7.421875" style="64" bestFit="1" customWidth="1"/>
    <col min="31" max="16384" width="11.421875" style="64" customWidth="1"/>
  </cols>
  <sheetData>
    <row r="1" spans="1:30" ht="73.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230" t="s">
        <v>213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</row>
    <row r="2" spans="1:30" ht="15" customHeight="1">
      <c r="A2" s="176"/>
      <c r="B2" s="183"/>
      <c r="C2" s="176"/>
      <c r="D2" s="216"/>
      <c r="E2" s="232" t="s">
        <v>2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32" t="s">
        <v>3</v>
      </c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36"/>
    </row>
    <row r="3" spans="1:30" ht="15" customHeight="1">
      <c r="A3" s="176"/>
      <c r="B3" s="183"/>
      <c r="C3" s="176"/>
      <c r="D3" s="216"/>
      <c r="E3" s="233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233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237"/>
    </row>
    <row r="4" spans="1:30" ht="15" customHeight="1">
      <c r="A4" s="176"/>
      <c r="B4" s="183"/>
      <c r="C4" s="176"/>
      <c r="D4" s="216"/>
      <c r="E4" s="23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33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237"/>
    </row>
    <row r="5" spans="1:30" ht="15" customHeight="1">
      <c r="A5" s="176"/>
      <c r="B5" s="183"/>
      <c r="C5" s="176"/>
      <c r="D5" s="216"/>
      <c r="E5" s="23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33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237"/>
    </row>
    <row r="6" spans="1:30" ht="15" customHeight="1">
      <c r="A6" s="176"/>
      <c r="B6" s="183"/>
      <c r="C6" s="176"/>
      <c r="D6" s="216"/>
      <c r="E6" s="233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233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237"/>
    </row>
    <row r="7" spans="1:30" ht="15" customHeight="1">
      <c r="A7" s="176"/>
      <c r="B7" s="183"/>
      <c r="C7" s="176"/>
      <c r="D7" s="216"/>
      <c r="E7" s="23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33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237"/>
    </row>
    <row r="8" spans="1:30" ht="15" customHeight="1">
      <c r="A8" s="176"/>
      <c r="B8" s="183"/>
      <c r="C8" s="176"/>
      <c r="D8" s="216"/>
      <c r="E8" s="233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233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237"/>
    </row>
    <row r="9" spans="1:30" ht="15.75" customHeight="1" thickBot="1">
      <c r="A9" s="176"/>
      <c r="B9" s="183"/>
      <c r="C9" s="176"/>
      <c r="D9" s="216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4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8"/>
    </row>
    <row r="10" spans="1:30" ht="57.75" customHeight="1" thickBot="1">
      <c r="A10" s="177"/>
      <c r="B10" s="177"/>
      <c r="C10" s="176"/>
      <c r="D10" s="217"/>
      <c r="E10" s="191" t="s">
        <v>214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84" t="s">
        <v>215</v>
      </c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2"/>
    </row>
    <row r="11" spans="1:30" ht="22.5" customHeight="1" thickBot="1">
      <c r="A11" s="145"/>
      <c r="B11" s="145"/>
      <c r="C11" s="177"/>
      <c r="D11" s="145" t="s">
        <v>167</v>
      </c>
      <c r="E11" s="150" t="s">
        <v>4</v>
      </c>
      <c r="F11" s="150" t="s">
        <v>5</v>
      </c>
      <c r="G11" s="145" t="s">
        <v>6</v>
      </c>
      <c r="H11" s="145" t="s">
        <v>7</v>
      </c>
      <c r="I11" s="145" t="s">
        <v>8</v>
      </c>
      <c r="J11" s="145" t="s">
        <v>9</v>
      </c>
      <c r="K11" s="145" t="s">
        <v>10</v>
      </c>
      <c r="L11" s="145" t="s">
        <v>11</v>
      </c>
      <c r="M11" s="145" t="s">
        <v>12</v>
      </c>
      <c r="N11" s="145" t="s">
        <v>283</v>
      </c>
      <c r="O11" s="145" t="s">
        <v>13</v>
      </c>
      <c r="P11" s="145" t="s">
        <v>14</v>
      </c>
      <c r="Q11" s="145" t="s">
        <v>15</v>
      </c>
      <c r="R11" s="150" t="s">
        <v>4</v>
      </c>
      <c r="S11" s="150" t="s">
        <v>5</v>
      </c>
      <c r="T11" s="145" t="s">
        <v>6</v>
      </c>
      <c r="U11" s="145" t="s">
        <v>7</v>
      </c>
      <c r="V11" s="145" t="s">
        <v>8</v>
      </c>
      <c r="W11" s="145" t="s">
        <v>9</v>
      </c>
      <c r="X11" s="145" t="s">
        <v>10</v>
      </c>
      <c r="Y11" s="145" t="s">
        <v>11</v>
      </c>
      <c r="Z11" s="145" t="s">
        <v>12</v>
      </c>
      <c r="AA11" s="145" t="s">
        <v>283</v>
      </c>
      <c r="AB11" s="145" t="s">
        <v>13</v>
      </c>
      <c r="AC11" s="145" t="s">
        <v>14</v>
      </c>
      <c r="AD11" s="145" t="s">
        <v>15</v>
      </c>
    </row>
    <row r="12" spans="1:30" ht="15.75" customHeight="1" thickBot="1">
      <c r="A12" s="59" t="s">
        <v>32</v>
      </c>
      <c r="B12" s="57" t="s">
        <v>19</v>
      </c>
      <c r="C12" s="1"/>
      <c r="D12" s="1"/>
      <c r="E12" s="110">
        <f>_xlfn.IFERROR(VLOOKUP(B12,'[3]NUM3B'!$H$3:$L$109,2,FALSE),0)</f>
        <v>21</v>
      </c>
      <c r="F12" s="110">
        <f>_xlfn.IFERROR(VLOOKUP(B12,'[3]NUM3B'!$H$3:$L$109,3,FALSE),0)</f>
        <v>0</v>
      </c>
      <c r="G12" s="110">
        <f>_xlfn.IFERROR(VLOOKUP(B12,'[3]NUM3B'!$H$3:$L$109,4,FALSE),0)</f>
        <v>33</v>
      </c>
      <c r="H12" s="110"/>
      <c r="I12" s="110"/>
      <c r="J12" s="110"/>
      <c r="K12" s="110"/>
      <c r="L12" s="110"/>
      <c r="M12" s="110"/>
      <c r="N12" s="110"/>
      <c r="O12" s="110"/>
      <c r="P12" s="110"/>
      <c r="Q12" s="52">
        <f aca="true" t="shared" si="0" ref="Q12:Q25">SUM(E12:P12)</f>
        <v>54</v>
      </c>
      <c r="R12" s="110">
        <f>_xlfn.IFERROR(VLOOKUP(B12,'[3]DEN3B'!$H$3:$L$117,2,FALSE),0)</f>
        <v>28</v>
      </c>
      <c r="S12" s="110">
        <f>_xlfn.IFERROR(VLOOKUP(B12,'[3]DEN3B'!$H$3:$L$117,3,FALSE),0)</f>
        <v>21</v>
      </c>
      <c r="T12" s="110">
        <f>_xlfn.IFERROR(VLOOKUP(B12,'[3]DEN3B'!$H$3:$L$117,4,FALSE),0)</f>
        <v>26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52">
        <f aca="true" t="shared" si="1" ref="AD12:AD73">SUM(R12:AC12)</f>
        <v>75</v>
      </c>
    </row>
    <row r="13" spans="1:30" ht="15.75" customHeight="1" thickBot="1">
      <c r="A13" s="59" t="s">
        <v>32</v>
      </c>
      <c r="B13" s="57" t="s">
        <v>20</v>
      </c>
      <c r="C13" s="1"/>
      <c r="D13" s="1"/>
      <c r="E13" s="110">
        <f>_xlfn.IFERROR(VLOOKUP(B13,'[3]NUM3B'!$H$3:$L$109,2,FALSE),0)</f>
        <v>33</v>
      </c>
      <c r="F13" s="110">
        <f>_xlfn.IFERROR(VLOOKUP(B13,'[3]NUM3B'!$H$3:$L$109,3,FALSE),0)</f>
        <v>22</v>
      </c>
      <c r="G13" s="110">
        <f>_xlfn.IFERROR(VLOOKUP(B13,'[3]NUM3B'!$H$3:$L$109,4,FALSE),0)</f>
        <v>34</v>
      </c>
      <c r="H13" s="110"/>
      <c r="I13" s="110"/>
      <c r="J13" s="110"/>
      <c r="K13" s="110"/>
      <c r="L13" s="110"/>
      <c r="M13" s="110"/>
      <c r="N13" s="110"/>
      <c r="O13" s="110"/>
      <c r="P13" s="110"/>
      <c r="Q13" s="52">
        <f t="shared" si="0"/>
        <v>89</v>
      </c>
      <c r="R13" s="110">
        <f>_xlfn.IFERROR(VLOOKUP(B13,'[3]DEN3B'!$H$3:$L$117,2,FALSE),0)</f>
        <v>36</v>
      </c>
      <c r="S13" s="110">
        <f>_xlfn.IFERROR(VLOOKUP(B13,'[3]DEN3B'!$H$3:$L$117,3,FALSE),0)</f>
        <v>14</v>
      </c>
      <c r="T13" s="110">
        <f>_xlfn.IFERROR(VLOOKUP(B13,'[3]DEN3B'!$H$3:$L$117,4,FALSE),0)</f>
        <v>26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52">
        <f t="shared" si="1"/>
        <v>76</v>
      </c>
    </row>
    <row r="14" spans="1:30" ht="15.75" customHeight="1" thickBot="1">
      <c r="A14" s="59" t="s">
        <v>32</v>
      </c>
      <c r="B14" s="57" t="s">
        <v>21</v>
      </c>
      <c r="C14" s="1"/>
      <c r="D14" s="1"/>
      <c r="E14" s="110">
        <f>_xlfn.IFERROR(VLOOKUP(B14,'[3]NUM3B'!$H$3:$L$109,2,FALSE),0)</f>
        <v>30</v>
      </c>
      <c r="F14" s="110">
        <f>_xlfn.IFERROR(VLOOKUP(B14,'[3]NUM3B'!$H$3:$L$109,3,FALSE),0)</f>
        <v>22</v>
      </c>
      <c r="G14" s="110">
        <f>_xlfn.IFERROR(VLOOKUP(B14,'[3]NUM3B'!$H$3:$L$109,4,FALSE),0)</f>
        <v>36</v>
      </c>
      <c r="H14" s="110"/>
      <c r="I14" s="110"/>
      <c r="J14" s="110"/>
      <c r="K14" s="110"/>
      <c r="L14" s="110"/>
      <c r="M14" s="110"/>
      <c r="N14" s="110"/>
      <c r="O14" s="110"/>
      <c r="P14" s="110"/>
      <c r="Q14" s="52">
        <f t="shared" si="0"/>
        <v>88</v>
      </c>
      <c r="R14" s="110">
        <f>_xlfn.IFERROR(VLOOKUP(B14,'[3]DEN3B'!$H$3:$L$117,2,FALSE),0)</f>
        <v>41</v>
      </c>
      <c r="S14" s="110">
        <f>_xlfn.IFERROR(VLOOKUP(B14,'[3]DEN3B'!$H$3:$L$117,3,FALSE),0)</f>
        <v>31</v>
      </c>
      <c r="T14" s="110">
        <f>_xlfn.IFERROR(VLOOKUP(B14,'[3]DEN3B'!$H$3:$L$117,4,FALSE),0)</f>
        <v>34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52">
        <f t="shared" si="1"/>
        <v>106</v>
      </c>
    </row>
    <row r="15" spans="1:30" ht="15.75" customHeight="1" thickBot="1">
      <c r="A15" s="59" t="s">
        <v>32</v>
      </c>
      <c r="B15" s="57" t="s">
        <v>22</v>
      </c>
      <c r="C15" s="1"/>
      <c r="D15" s="1"/>
      <c r="E15" s="110">
        <f>_xlfn.IFERROR(VLOOKUP(B15,'[3]NUM3B'!$H$3:$L$109,2,FALSE),0)</f>
        <v>15</v>
      </c>
      <c r="F15" s="110">
        <f>_xlfn.IFERROR(VLOOKUP(B15,'[3]NUM3B'!$H$3:$L$109,3,FALSE),0)</f>
        <v>15</v>
      </c>
      <c r="G15" s="110">
        <f>_xlfn.IFERROR(VLOOKUP(B15,'[3]NUM3B'!$H$3:$L$109,4,FALSE),0)</f>
        <v>23</v>
      </c>
      <c r="H15" s="110"/>
      <c r="I15" s="110"/>
      <c r="J15" s="110"/>
      <c r="K15" s="110"/>
      <c r="L15" s="110"/>
      <c r="M15" s="110"/>
      <c r="N15" s="110"/>
      <c r="O15" s="110"/>
      <c r="P15" s="110"/>
      <c r="Q15" s="52">
        <f t="shared" si="0"/>
        <v>53</v>
      </c>
      <c r="R15" s="110">
        <f>_xlfn.IFERROR(VLOOKUP(B15,'[3]DEN3B'!$H$3:$L$117,2,FALSE),0)</f>
        <v>34</v>
      </c>
      <c r="S15" s="110">
        <f>_xlfn.IFERROR(VLOOKUP(B15,'[3]DEN3B'!$H$3:$L$117,3,FALSE),0)</f>
        <v>29</v>
      </c>
      <c r="T15" s="110">
        <f>_xlfn.IFERROR(VLOOKUP(B15,'[3]DEN3B'!$H$3:$L$117,4,FALSE),0)</f>
        <v>51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52">
        <f t="shared" si="1"/>
        <v>114</v>
      </c>
    </row>
    <row r="16" spans="1:30" ht="15.75" customHeight="1" thickBot="1">
      <c r="A16" s="59" t="s">
        <v>32</v>
      </c>
      <c r="B16" s="57" t="s">
        <v>23</v>
      </c>
      <c r="C16" s="4"/>
      <c r="D16" s="1"/>
      <c r="E16" s="110">
        <f>_xlfn.IFERROR(VLOOKUP(B16,'[3]NUM3B'!$H$3:$L$109,2,FALSE),0)</f>
        <v>42</v>
      </c>
      <c r="F16" s="110">
        <f>_xlfn.IFERROR(VLOOKUP(B16,'[3]NUM3B'!$H$3:$L$109,3,FALSE),0)</f>
        <v>26</v>
      </c>
      <c r="G16" s="110">
        <f>_xlfn.IFERROR(VLOOKUP(B16,'[3]NUM3B'!$H$3:$L$109,4,FALSE),0)</f>
        <v>25</v>
      </c>
      <c r="H16" s="110"/>
      <c r="I16" s="110"/>
      <c r="J16" s="110"/>
      <c r="K16" s="110"/>
      <c r="L16" s="110"/>
      <c r="M16" s="110"/>
      <c r="N16" s="110"/>
      <c r="O16" s="110"/>
      <c r="P16" s="110"/>
      <c r="Q16" s="52">
        <f t="shared" si="0"/>
        <v>93</v>
      </c>
      <c r="R16" s="110">
        <f>_xlfn.IFERROR(VLOOKUP(B16,'[3]DEN3B'!$H$3:$L$117,2,FALSE),0)</f>
        <v>42</v>
      </c>
      <c r="S16" s="110">
        <f>_xlfn.IFERROR(VLOOKUP(B16,'[3]DEN3B'!$H$3:$L$117,3,FALSE),0)</f>
        <v>24</v>
      </c>
      <c r="T16" s="110">
        <f>_xlfn.IFERROR(VLOOKUP(B16,'[3]DEN3B'!$H$3:$L$117,4,FALSE),0)</f>
        <v>28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52">
        <f t="shared" si="1"/>
        <v>94</v>
      </c>
    </row>
    <row r="17" spans="1:30" ht="15.75" customHeight="1" thickBot="1">
      <c r="A17" s="59" t="s">
        <v>32</v>
      </c>
      <c r="B17" s="57" t="s">
        <v>24</v>
      </c>
      <c r="C17" s="1"/>
      <c r="D17" s="1"/>
      <c r="E17" s="110">
        <f>_xlfn.IFERROR(VLOOKUP(B17,'[3]NUM3B'!$H$3:$L$109,2,FALSE),0)</f>
        <v>14</v>
      </c>
      <c r="F17" s="110">
        <f>_xlfn.IFERROR(VLOOKUP(B17,'[3]NUM3B'!$H$3:$L$109,3,FALSE),0)</f>
        <v>22</v>
      </c>
      <c r="G17" s="110">
        <f>_xlfn.IFERROR(VLOOKUP(B17,'[3]NUM3B'!$H$3:$L$109,4,FALSE),0)</f>
        <v>27</v>
      </c>
      <c r="H17" s="110"/>
      <c r="I17" s="110"/>
      <c r="J17" s="110"/>
      <c r="K17" s="110"/>
      <c r="L17" s="110"/>
      <c r="M17" s="110"/>
      <c r="N17" s="110"/>
      <c r="O17" s="110"/>
      <c r="P17" s="110"/>
      <c r="Q17" s="52">
        <f t="shared" si="0"/>
        <v>63</v>
      </c>
      <c r="R17" s="110">
        <f>_xlfn.IFERROR(VLOOKUP(B17,'[3]DEN3B'!$H$3:$L$117,2,FALSE),0)</f>
        <v>31</v>
      </c>
      <c r="S17" s="110">
        <f>_xlfn.IFERROR(VLOOKUP(B17,'[3]DEN3B'!$H$3:$L$117,3,FALSE),0)</f>
        <v>14</v>
      </c>
      <c r="T17" s="110">
        <f>_xlfn.IFERROR(VLOOKUP(B17,'[3]DEN3B'!$H$3:$L$117,4,FALSE),0)</f>
        <v>34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52">
        <f t="shared" si="1"/>
        <v>79</v>
      </c>
    </row>
    <row r="18" spans="1:30" ht="15.75" customHeight="1" thickBot="1">
      <c r="A18" s="59" t="s">
        <v>32</v>
      </c>
      <c r="B18" s="57" t="s">
        <v>25</v>
      </c>
      <c r="C18" s="1"/>
      <c r="D18" s="1"/>
      <c r="E18" s="110">
        <f>_xlfn.IFERROR(VLOOKUP(B18,'[3]NUM3B'!$H$3:$L$109,2,FALSE),0)</f>
        <v>0</v>
      </c>
      <c r="F18" s="110">
        <f>_xlfn.IFERROR(VLOOKUP(B18,'[3]NUM3B'!$H$3:$L$109,3,FALSE),0)</f>
        <v>0</v>
      </c>
      <c r="G18" s="110">
        <f>_xlfn.IFERROR(VLOOKUP(B18,'[3]NUM3B'!$H$3:$L$109,4,FALSE),0)</f>
        <v>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52">
        <f t="shared" si="0"/>
        <v>0</v>
      </c>
      <c r="R18" s="110">
        <f>_xlfn.IFERROR(VLOOKUP(B18,'[3]DEN3B'!$H$3:$L$117,2,FALSE),0)</f>
        <v>6</v>
      </c>
      <c r="S18" s="110">
        <f>_xlfn.IFERROR(VLOOKUP(B18,'[3]DEN3B'!$H$3:$L$117,3,FALSE),0)</f>
        <v>2</v>
      </c>
      <c r="T18" s="110">
        <f>_xlfn.IFERROR(VLOOKUP(B18,'[3]DEN3B'!$H$3:$L$117,4,FALSE),0)</f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52">
        <f t="shared" si="1"/>
        <v>8</v>
      </c>
    </row>
    <row r="19" spans="1:30" ht="15.75" customHeight="1" thickBot="1">
      <c r="A19" s="59" t="s">
        <v>32</v>
      </c>
      <c r="B19" s="57" t="s">
        <v>26</v>
      </c>
      <c r="C19" s="1"/>
      <c r="D19" s="1"/>
      <c r="E19" s="110">
        <f>_xlfn.IFERROR(VLOOKUP(B19,'[3]NUM3B'!$H$3:$L$109,2,FALSE),0)</f>
        <v>0</v>
      </c>
      <c r="F19" s="110">
        <f>_xlfn.IFERROR(VLOOKUP(B19,'[3]NUM3B'!$H$3:$L$109,3,FALSE),0)</f>
        <v>0</v>
      </c>
      <c r="G19" s="110">
        <f>_xlfn.IFERROR(VLOOKUP(B19,'[3]NUM3B'!$H$3:$L$109,4,FALSE),0)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52">
        <f t="shared" si="0"/>
        <v>0</v>
      </c>
      <c r="R19" s="110">
        <f>_xlfn.IFERROR(VLOOKUP(B19,'[3]DEN3B'!$H$3:$L$117,2,FALSE),0)</f>
        <v>0</v>
      </c>
      <c r="S19" s="110">
        <f>_xlfn.IFERROR(VLOOKUP(B19,'[3]DEN3B'!$H$3:$L$117,3,FALSE),0)</f>
        <v>0</v>
      </c>
      <c r="T19" s="110">
        <f>_xlfn.IFERROR(VLOOKUP(B19,'[3]DEN3B'!$H$3:$L$117,4,FALSE),0)</f>
        <v>1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52">
        <f t="shared" si="1"/>
        <v>1</v>
      </c>
    </row>
    <row r="20" spans="1:30" ht="15.75" customHeight="1" thickBot="1">
      <c r="A20" s="59" t="s">
        <v>32</v>
      </c>
      <c r="B20" s="57" t="s">
        <v>27</v>
      </c>
      <c r="C20" s="1"/>
      <c r="D20" s="1"/>
      <c r="E20" s="110">
        <f>_xlfn.IFERROR(VLOOKUP(B20,'[3]NUM3B'!$H$3:$L$109,2,FALSE),0)</f>
        <v>0</v>
      </c>
      <c r="F20" s="110">
        <f>_xlfn.IFERROR(VLOOKUP(B20,'[3]NUM3B'!$H$3:$L$109,3,FALSE),0)</f>
        <v>0</v>
      </c>
      <c r="G20" s="110">
        <f>_xlfn.IFERROR(VLOOKUP(B20,'[3]NUM3B'!$H$3:$L$109,4,FALSE),0)</f>
        <v>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52">
        <f t="shared" si="0"/>
        <v>0</v>
      </c>
      <c r="R20" s="110">
        <f>_xlfn.IFERROR(VLOOKUP(B20,'[3]DEN3B'!$H$3:$L$117,2,FALSE),0)</f>
        <v>1</v>
      </c>
      <c r="S20" s="110">
        <f>_xlfn.IFERROR(VLOOKUP(B20,'[3]DEN3B'!$H$3:$L$117,3,FALSE),0)</f>
        <v>2</v>
      </c>
      <c r="T20" s="110">
        <f>_xlfn.IFERROR(VLOOKUP(B20,'[3]DEN3B'!$H$3:$L$117,4,FALSE),0)</f>
        <v>1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52">
        <f t="shared" si="1"/>
        <v>4</v>
      </c>
    </row>
    <row r="21" spans="1:30" ht="15.75" customHeight="1" thickBot="1">
      <c r="A21" s="59" t="s">
        <v>32</v>
      </c>
      <c r="B21" s="57" t="s">
        <v>28</v>
      </c>
      <c r="C21" s="25"/>
      <c r="D21" s="1"/>
      <c r="E21" s="110">
        <f>_xlfn.IFERROR(VLOOKUP(B21,'[3]NUM3B'!$H$3:$L$109,2,FALSE),0)</f>
        <v>0</v>
      </c>
      <c r="F21" s="110">
        <f>_xlfn.IFERROR(VLOOKUP(B21,'[3]NUM3B'!$H$3:$L$109,3,FALSE),0)</f>
        <v>0</v>
      </c>
      <c r="G21" s="110">
        <f>_xlfn.IFERROR(VLOOKUP(B21,'[3]NUM3B'!$H$3:$L$109,4,FALSE),0)</f>
        <v>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52">
        <f t="shared" si="0"/>
        <v>2</v>
      </c>
      <c r="R21" s="110">
        <f>_xlfn.IFERROR(VLOOKUP(B21,'[3]DEN3B'!$H$3:$L$117,2,FALSE),0)</f>
        <v>0</v>
      </c>
      <c r="S21" s="110">
        <f>_xlfn.IFERROR(VLOOKUP(B21,'[3]DEN3B'!$H$3:$L$117,3,FALSE),0)</f>
        <v>1</v>
      </c>
      <c r="T21" s="110">
        <f>_xlfn.IFERROR(VLOOKUP(B21,'[3]DEN3B'!$H$3:$L$117,4,FALSE),0)</f>
        <v>2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52">
        <f t="shared" si="1"/>
        <v>3</v>
      </c>
    </row>
    <row r="22" spans="1:30" ht="15.75" customHeight="1" thickBot="1">
      <c r="A22" s="59" t="s">
        <v>32</v>
      </c>
      <c r="B22" s="57" t="s">
        <v>29</v>
      </c>
      <c r="C22" s="1"/>
      <c r="D22" s="1"/>
      <c r="E22" s="110">
        <f>_xlfn.IFERROR(VLOOKUP(B22,'[3]NUM3B'!$H$3:$L$109,2,FALSE),0)</f>
        <v>0</v>
      </c>
      <c r="F22" s="110">
        <f>_xlfn.IFERROR(VLOOKUP(B22,'[3]NUM3B'!$H$3:$L$109,3,FALSE),0)</f>
        <v>1</v>
      </c>
      <c r="G22" s="110">
        <f>_xlfn.IFERROR(VLOOKUP(B22,'[3]NUM3B'!$H$3:$L$109,4,FALSE),0)</f>
        <v>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52">
        <f t="shared" si="0"/>
        <v>1</v>
      </c>
      <c r="R22" s="110">
        <f>_xlfn.IFERROR(VLOOKUP(B22,'[3]DEN3B'!$H$3:$L$117,2,FALSE),0)</f>
        <v>1</v>
      </c>
      <c r="S22" s="110">
        <f>_xlfn.IFERROR(VLOOKUP(B22,'[3]DEN3B'!$H$3:$L$117,3,FALSE),0)</f>
        <v>5</v>
      </c>
      <c r="T22" s="110">
        <f>_xlfn.IFERROR(VLOOKUP(B22,'[3]DEN3B'!$H$3:$L$117,4,FALSE),0)</f>
        <v>5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52">
        <f t="shared" si="1"/>
        <v>11</v>
      </c>
    </row>
    <row r="23" spans="1:30" ht="15.75" customHeight="1" thickBot="1">
      <c r="A23" s="59" t="s">
        <v>32</v>
      </c>
      <c r="B23" s="57" t="s">
        <v>30</v>
      </c>
      <c r="C23" s="1"/>
      <c r="D23" s="1"/>
      <c r="E23" s="110">
        <f>_xlfn.IFERROR(VLOOKUP(B23,'[3]NUM3B'!$H$3:$L$109,2,FALSE),0)</f>
        <v>0</v>
      </c>
      <c r="F23" s="110">
        <f>_xlfn.IFERROR(VLOOKUP(B23,'[3]NUM3B'!$H$3:$L$109,3,FALSE),0)</f>
        <v>0</v>
      </c>
      <c r="G23" s="110">
        <f>_xlfn.IFERROR(VLOOKUP(B23,'[3]NUM3B'!$H$3:$L$109,4,FALSE),0)</f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52">
        <f t="shared" si="0"/>
        <v>0</v>
      </c>
      <c r="R23" s="110">
        <f>_xlfn.IFERROR(VLOOKUP(B23,'[3]DEN3B'!$H$3:$L$117,2,FALSE),0)</f>
        <v>4</v>
      </c>
      <c r="S23" s="110">
        <f>_xlfn.IFERROR(VLOOKUP(B23,'[3]DEN3B'!$H$3:$L$117,3,FALSE),0)</f>
        <v>1</v>
      </c>
      <c r="T23" s="110">
        <f>_xlfn.IFERROR(VLOOKUP(B23,'[3]DEN3B'!$H$3:$L$117,4,FALSE),0)</f>
        <v>3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52">
        <f t="shared" si="1"/>
        <v>8</v>
      </c>
    </row>
    <row r="24" spans="1:30" ht="15.75" customHeight="1" thickBot="1">
      <c r="A24" s="59" t="s">
        <v>32</v>
      </c>
      <c r="B24" s="57" t="s">
        <v>31</v>
      </c>
      <c r="C24" s="1"/>
      <c r="D24" s="1"/>
      <c r="E24" s="110">
        <f>_xlfn.IFERROR(VLOOKUP(B24,'[3]NUM3B'!$H$3:$L$109,2,FALSE),0)</f>
        <v>0</v>
      </c>
      <c r="F24" s="110">
        <f>_xlfn.IFERROR(VLOOKUP(B24,'[3]NUM3B'!$H$3:$L$109,3,FALSE),0)</f>
        <v>0</v>
      </c>
      <c r="G24" s="110">
        <f>_xlfn.IFERROR(VLOOKUP(B24,'[3]NUM3B'!$H$3:$L$109,4,FALSE),0)</f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52">
        <f t="shared" si="0"/>
        <v>0</v>
      </c>
      <c r="R24" s="110">
        <f>_xlfn.IFERROR(VLOOKUP(B24,'[3]DEN3B'!$H$3:$L$117,2,FALSE),0)</f>
        <v>3</v>
      </c>
      <c r="S24" s="110">
        <f>_xlfn.IFERROR(VLOOKUP(B24,'[3]DEN3B'!$H$3:$L$117,3,FALSE),0)</f>
        <v>4</v>
      </c>
      <c r="T24" s="110">
        <f>_xlfn.IFERROR(VLOOKUP(B24,'[3]DEN3B'!$H$3:$L$117,4,FALSE),0)</f>
        <v>2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52">
        <f t="shared" si="1"/>
        <v>9</v>
      </c>
    </row>
    <row r="25" spans="1:30" ht="15.75" customHeight="1" thickBot="1">
      <c r="A25" s="54" t="s">
        <v>32</v>
      </c>
      <c r="B25" s="55" t="s">
        <v>285</v>
      </c>
      <c r="C25" s="1"/>
      <c r="D25" s="1"/>
      <c r="E25" s="110">
        <f>_xlfn.IFERROR(VLOOKUP(B25,'[3]NUM3B'!$H$3:$L$109,2,FALSE),0)</f>
        <v>2</v>
      </c>
      <c r="F25" s="110">
        <f>_xlfn.IFERROR(VLOOKUP(B25,'[3]NUM3B'!$H$3:$L$109,3,FALSE),0)</f>
        <v>1</v>
      </c>
      <c r="G25" s="110">
        <f>_xlfn.IFERROR(VLOOKUP(B25,'[3]NUM3B'!$H$3:$L$109,4,FALSE),0)</f>
        <v>6</v>
      </c>
      <c r="H25" s="110"/>
      <c r="I25" s="110"/>
      <c r="J25" s="110"/>
      <c r="K25" s="110"/>
      <c r="L25" s="110"/>
      <c r="M25" s="110"/>
      <c r="N25" s="110"/>
      <c r="O25" s="110"/>
      <c r="P25" s="110"/>
      <c r="Q25" s="52">
        <f t="shared" si="0"/>
        <v>9</v>
      </c>
      <c r="R25" s="110">
        <f>_xlfn.IFERROR(VLOOKUP(B25,'[3]DEN3B'!$H$3:$L$117,2,FALSE),0)</f>
        <v>2</v>
      </c>
      <c r="S25" s="110">
        <f>_xlfn.IFERROR(VLOOKUP(B25,'[3]DEN3B'!$H$3:$L$117,3,FALSE),0)</f>
        <v>3</v>
      </c>
      <c r="T25" s="110">
        <f>_xlfn.IFERROR(VLOOKUP(B25,'[3]DEN3B'!$H$3:$L$117,4,FALSE),0)</f>
        <v>7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52">
        <f t="shared" si="1"/>
        <v>12</v>
      </c>
    </row>
    <row r="26" spans="1:31" ht="15.75" thickBot="1">
      <c r="A26" s="173" t="s">
        <v>154</v>
      </c>
      <c r="B26" s="174"/>
      <c r="C26" s="42">
        <f>+D26/'Metas Muni'!J6</f>
        <v>0.8862745098039215</v>
      </c>
      <c r="D26" s="43">
        <f>+Q26/AD26</f>
        <v>0.7533333333333333</v>
      </c>
      <c r="E26" s="47">
        <f>SUM(E12:E25)</f>
        <v>157</v>
      </c>
      <c r="F26" s="47">
        <f aca="true" t="shared" si="2" ref="F26:AB26">SUM(F12:F25)</f>
        <v>109</v>
      </c>
      <c r="G26" s="47">
        <f t="shared" si="2"/>
        <v>186</v>
      </c>
      <c r="H26" s="47">
        <f t="shared" si="2"/>
        <v>0</v>
      </c>
      <c r="I26" s="47">
        <f t="shared" si="2"/>
        <v>0</v>
      </c>
      <c r="J26" s="47">
        <f t="shared" si="2"/>
        <v>0</v>
      </c>
      <c r="K26" s="47">
        <f t="shared" si="2"/>
        <v>0</v>
      </c>
      <c r="L26" s="47">
        <f t="shared" si="2"/>
        <v>0</v>
      </c>
      <c r="M26" s="47">
        <f t="shared" si="2"/>
        <v>0</v>
      </c>
      <c r="N26" s="47">
        <f t="shared" si="2"/>
        <v>0</v>
      </c>
      <c r="O26" s="47">
        <f t="shared" si="2"/>
        <v>0</v>
      </c>
      <c r="P26" s="47">
        <f>SUM(P12:P25)</f>
        <v>0</v>
      </c>
      <c r="Q26" s="47">
        <f>SUM(Q12:Q25)</f>
        <v>452</v>
      </c>
      <c r="R26" s="47">
        <f t="shared" si="2"/>
        <v>229</v>
      </c>
      <c r="S26" s="47">
        <f t="shared" si="2"/>
        <v>151</v>
      </c>
      <c r="T26" s="47">
        <f t="shared" si="2"/>
        <v>220</v>
      </c>
      <c r="U26" s="47">
        <f t="shared" si="2"/>
        <v>0</v>
      </c>
      <c r="V26" s="47">
        <f t="shared" si="2"/>
        <v>0</v>
      </c>
      <c r="W26" s="47">
        <f t="shared" si="2"/>
        <v>0</v>
      </c>
      <c r="X26" s="47">
        <f t="shared" si="2"/>
        <v>0</v>
      </c>
      <c r="Y26" s="47">
        <f t="shared" si="2"/>
        <v>0</v>
      </c>
      <c r="Z26" s="47">
        <f t="shared" si="2"/>
        <v>0</v>
      </c>
      <c r="AA26" s="47">
        <f t="shared" si="2"/>
        <v>0</v>
      </c>
      <c r="AB26" s="47">
        <f t="shared" si="2"/>
        <v>0</v>
      </c>
      <c r="AC26" s="47">
        <f>SUM(AC12:AC25)</f>
        <v>0</v>
      </c>
      <c r="AD26" s="47">
        <f>SUM(AD12:AD25)</f>
        <v>600</v>
      </c>
      <c r="AE26" s="95"/>
    </row>
    <row r="27" spans="1:30" ht="15.75" thickBot="1">
      <c r="A27" s="57" t="s">
        <v>33</v>
      </c>
      <c r="B27" s="57" t="s">
        <v>34</v>
      </c>
      <c r="C27" s="1"/>
      <c r="D27" s="1"/>
      <c r="E27" s="110">
        <f>_xlfn.IFERROR(VLOOKUP(B27,'[3]NUM3B'!$H$3:$L$109,2,FALSE),0)</f>
        <v>17</v>
      </c>
      <c r="F27" s="110">
        <f>_xlfn.IFERROR(VLOOKUP(B27,'[3]NUM3B'!$H$3:$L$109,3,FALSE),0)</f>
        <v>13</v>
      </c>
      <c r="G27" s="110">
        <f>_xlfn.IFERROR(VLOOKUP(B27,'[3]NUM3B'!$H$3:$L$109,4,FALSE),0)</f>
        <v>17</v>
      </c>
      <c r="H27" s="110"/>
      <c r="I27" s="110"/>
      <c r="J27" s="110"/>
      <c r="K27" s="110"/>
      <c r="L27" s="110"/>
      <c r="M27" s="110"/>
      <c r="N27" s="110"/>
      <c r="O27" s="110"/>
      <c r="P27" s="110"/>
      <c r="Q27" s="52">
        <f aca="true" t="shared" si="3" ref="Q27:Q37">SUM(E27:P27)</f>
        <v>47</v>
      </c>
      <c r="R27" s="110">
        <f>_xlfn.IFERROR(VLOOKUP(B27,'[3]DEN3B'!$H$3:$L$117,2,FALSE),0)</f>
        <v>47</v>
      </c>
      <c r="S27" s="110">
        <f>_xlfn.IFERROR(VLOOKUP(B27,'[3]DEN3B'!$H$3:$L$117,3,FALSE),0)</f>
        <v>24</v>
      </c>
      <c r="T27" s="110">
        <f>_xlfn.IFERROR(VLOOKUP(B27,'[3]DEN3B'!$H$3:$L$117,4,FALSE),0)</f>
        <v>42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52">
        <f t="shared" si="1"/>
        <v>113</v>
      </c>
    </row>
    <row r="28" spans="1:30" ht="15.75" thickBot="1">
      <c r="A28" s="57" t="s">
        <v>33</v>
      </c>
      <c r="B28" s="57" t="s">
        <v>35</v>
      </c>
      <c r="C28" s="1"/>
      <c r="D28" s="1"/>
      <c r="E28" s="110">
        <f>_xlfn.IFERROR(VLOOKUP(B28,'[3]NUM3B'!$H$3:$L$109,2,FALSE),0)</f>
        <v>36</v>
      </c>
      <c r="F28" s="110">
        <f>_xlfn.IFERROR(VLOOKUP(B28,'[3]NUM3B'!$H$3:$L$109,3,FALSE),0)</f>
        <v>37</v>
      </c>
      <c r="G28" s="110">
        <f>_xlfn.IFERROR(VLOOKUP(B28,'[3]NUM3B'!$H$3:$L$109,4,FALSE),0)</f>
        <v>39</v>
      </c>
      <c r="H28" s="110"/>
      <c r="I28" s="110"/>
      <c r="J28" s="110"/>
      <c r="K28" s="110"/>
      <c r="L28" s="110"/>
      <c r="M28" s="110"/>
      <c r="N28" s="110"/>
      <c r="O28" s="110"/>
      <c r="P28" s="110"/>
      <c r="Q28" s="52">
        <f t="shared" si="3"/>
        <v>112</v>
      </c>
      <c r="R28" s="110">
        <f>_xlfn.IFERROR(VLOOKUP(B28,'[3]DEN3B'!$H$3:$L$117,2,FALSE),0)</f>
        <v>42</v>
      </c>
      <c r="S28" s="110">
        <f>_xlfn.IFERROR(VLOOKUP(B28,'[3]DEN3B'!$H$3:$L$117,3,FALSE),0)</f>
        <v>32</v>
      </c>
      <c r="T28" s="110">
        <f>_xlfn.IFERROR(VLOOKUP(B28,'[3]DEN3B'!$H$3:$L$117,4,FALSE),0)</f>
        <v>41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52">
        <f t="shared" si="1"/>
        <v>115</v>
      </c>
    </row>
    <row r="29" spans="1:30" ht="15.75" thickBot="1">
      <c r="A29" s="57" t="s">
        <v>33</v>
      </c>
      <c r="B29" s="57" t="s">
        <v>36</v>
      </c>
      <c r="C29" s="1"/>
      <c r="D29" s="1"/>
      <c r="E29" s="110">
        <f>_xlfn.IFERROR(VLOOKUP(B29,'[3]NUM3B'!$H$3:$L$109,2,FALSE),0)</f>
        <v>48</v>
      </c>
      <c r="F29" s="110">
        <f>_xlfn.IFERROR(VLOOKUP(B29,'[3]NUM3B'!$H$3:$L$109,3,FALSE),0)</f>
        <v>44</v>
      </c>
      <c r="G29" s="110">
        <f>_xlfn.IFERROR(VLOOKUP(B29,'[3]NUM3B'!$H$3:$L$109,4,FALSE),0)</f>
        <v>49</v>
      </c>
      <c r="H29" s="110"/>
      <c r="I29" s="110"/>
      <c r="J29" s="110"/>
      <c r="K29" s="110"/>
      <c r="L29" s="110"/>
      <c r="M29" s="110"/>
      <c r="N29" s="110"/>
      <c r="O29" s="110"/>
      <c r="P29" s="110"/>
      <c r="Q29" s="52">
        <f t="shared" si="3"/>
        <v>141</v>
      </c>
      <c r="R29" s="110">
        <f>_xlfn.IFERROR(VLOOKUP(B29,'[3]DEN3B'!$H$3:$L$117,2,FALSE),0)</f>
        <v>65</v>
      </c>
      <c r="S29" s="110">
        <f>_xlfn.IFERROR(VLOOKUP(B29,'[3]DEN3B'!$H$3:$L$117,3,FALSE),0)</f>
        <v>60</v>
      </c>
      <c r="T29" s="110">
        <f>_xlfn.IFERROR(VLOOKUP(B29,'[3]DEN3B'!$H$3:$L$117,4,FALSE),0)</f>
        <v>83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52">
        <f t="shared" si="1"/>
        <v>208</v>
      </c>
    </row>
    <row r="30" spans="1:30" ht="15.75" thickBot="1">
      <c r="A30" s="57" t="s">
        <v>33</v>
      </c>
      <c r="B30" s="57" t="s">
        <v>37</v>
      </c>
      <c r="C30" s="1"/>
      <c r="D30" s="1"/>
      <c r="E30" s="110">
        <f>_xlfn.IFERROR(VLOOKUP(B30,'[3]NUM3B'!$H$3:$L$109,2,FALSE),0)</f>
        <v>6</v>
      </c>
      <c r="F30" s="110">
        <f>_xlfn.IFERROR(VLOOKUP(B30,'[3]NUM3B'!$H$3:$L$109,3,FALSE),0)</f>
        <v>10</v>
      </c>
      <c r="G30" s="110">
        <f>_xlfn.IFERROR(VLOOKUP(B30,'[3]NUM3B'!$H$3:$L$109,4,FALSE),0)</f>
        <v>5</v>
      </c>
      <c r="H30" s="110"/>
      <c r="I30" s="110"/>
      <c r="J30" s="110"/>
      <c r="K30" s="110"/>
      <c r="L30" s="110"/>
      <c r="M30" s="110"/>
      <c r="N30" s="110"/>
      <c r="O30" s="110"/>
      <c r="P30" s="110"/>
      <c r="Q30" s="52">
        <f t="shared" si="3"/>
        <v>21</v>
      </c>
      <c r="R30" s="110">
        <f>_xlfn.IFERROR(VLOOKUP(B30,'[3]DEN3B'!$H$3:$L$117,2,FALSE),0)</f>
        <v>7</v>
      </c>
      <c r="S30" s="110">
        <f>_xlfn.IFERROR(VLOOKUP(B30,'[3]DEN3B'!$H$3:$L$117,3,FALSE),0)</f>
        <v>11</v>
      </c>
      <c r="T30" s="110">
        <f>_xlfn.IFERROR(VLOOKUP(B30,'[3]DEN3B'!$H$3:$L$117,4,FALSE),0)</f>
        <v>8</v>
      </c>
      <c r="U30" s="110"/>
      <c r="V30" s="110"/>
      <c r="W30" s="110"/>
      <c r="X30" s="110"/>
      <c r="Y30" s="110"/>
      <c r="Z30" s="110"/>
      <c r="AA30" s="110"/>
      <c r="AB30" s="110"/>
      <c r="AC30" s="110"/>
      <c r="AD30" s="52">
        <f t="shared" si="1"/>
        <v>26</v>
      </c>
    </row>
    <row r="31" spans="1:30" ht="15.75" thickBot="1">
      <c r="A31" s="57" t="s">
        <v>33</v>
      </c>
      <c r="B31" s="57" t="s">
        <v>38</v>
      </c>
      <c r="C31" s="1"/>
      <c r="D31" s="1"/>
      <c r="E31" s="110">
        <f>_xlfn.IFERROR(VLOOKUP(B31,'[3]NUM3B'!$H$3:$L$109,2,FALSE),0)</f>
        <v>39</v>
      </c>
      <c r="F31" s="110">
        <f>_xlfn.IFERROR(VLOOKUP(B31,'[3]NUM3B'!$H$3:$L$109,3,FALSE),0)</f>
        <v>36</v>
      </c>
      <c r="G31" s="110">
        <f>_xlfn.IFERROR(VLOOKUP(B31,'[3]NUM3B'!$H$3:$L$109,4,FALSE),0)</f>
        <v>44</v>
      </c>
      <c r="H31" s="110"/>
      <c r="I31" s="110"/>
      <c r="J31" s="110"/>
      <c r="K31" s="110"/>
      <c r="L31" s="110"/>
      <c r="M31" s="110"/>
      <c r="N31" s="110"/>
      <c r="O31" s="110"/>
      <c r="P31" s="110"/>
      <c r="Q31" s="52">
        <f t="shared" si="3"/>
        <v>119</v>
      </c>
      <c r="R31" s="110">
        <f>_xlfn.IFERROR(VLOOKUP(B31,'[3]DEN3B'!$H$3:$L$117,2,FALSE),0)</f>
        <v>50</v>
      </c>
      <c r="S31" s="110">
        <f>_xlfn.IFERROR(VLOOKUP(B31,'[3]DEN3B'!$H$3:$L$117,3,FALSE),0)</f>
        <v>60</v>
      </c>
      <c r="T31" s="110">
        <f>_xlfn.IFERROR(VLOOKUP(B31,'[3]DEN3B'!$H$3:$L$117,4,FALSE),0)</f>
        <v>56</v>
      </c>
      <c r="U31" s="110"/>
      <c r="V31" s="110"/>
      <c r="W31" s="110"/>
      <c r="X31" s="110"/>
      <c r="Y31" s="110"/>
      <c r="Z31" s="110"/>
      <c r="AA31" s="110"/>
      <c r="AB31" s="110"/>
      <c r="AC31" s="110"/>
      <c r="AD31" s="52">
        <f t="shared" si="1"/>
        <v>166</v>
      </c>
    </row>
    <row r="32" spans="1:30" ht="15.75" thickBot="1">
      <c r="A32" s="57" t="s">
        <v>33</v>
      </c>
      <c r="B32" s="57" t="s">
        <v>39</v>
      </c>
      <c r="C32" s="1"/>
      <c r="D32" s="1"/>
      <c r="E32" s="110">
        <f>_xlfn.IFERROR(VLOOKUP(B32,'[3]NUM3B'!$H$3:$L$109,2,FALSE),0)</f>
        <v>0</v>
      </c>
      <c r="F32" s="110">
        <f>_xlfn.IFERROR(VLOOKUP(B32,'[3]NUM3B'!$H$3:$L$109,3,FALSE),0)</f>
        <v>0</v>
      </c>
      <c r="G32" s="110">
        <f>_xlfn.IFERROR(VLOOKUP(B32,'[3]NUM3B'!$H$3:$L$109,4,FALSE),0)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52">
        <f t="shared" si="3"/>
        <v>0</v>
      </c>
      <c r="R32" s="110">
        <f>_xlfn.IFERROR(VLOOKUP(B32,'[3]DEN3B'!$H$3:$L$117,2,FALSE),0)</f>
        <v>0</v>
      </c>
      <c r="S32" s="110">
        <f>_xlfn.IFERROR(VLOOKUP(B32,'[3]DEN3B'!$H$3:$L$117,3,FALSE),0)</f>
        <v>0</v>
      </c>
      <c r="T32" s="110">
        <f>_xlfn.IFERROR(VLOOKUP(B32,'[3]DEN3B'!$H$3:$L$117,4,FALSE),0)</f>
        <v>0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52">
        <f t="shared" si="1"/>
        <v>0</v>
      </c>
    </row>
    <row r="33" spans="1:30" ht="15.75" thickBot="1">
      <c r="A33" s="57" t="s">
        <v>33</v>
      </c>
      <c r="B33" s="57" t="s">
        <v>40</v>
      </c>
      <c r="C33" s="1"/>
      <c r="D33" s="1"/>
      <c r="E33" s="110">
        <f>_xlfn.IFERROR(VLOOKUP(B33,'[3]NUM3B'!$H$3:$L$109,2,FALSE),0)</f>
        <v>0</v>
      </c>
      <c r="F33" s="110">
        <f>_xlfn.IFERROR(VLOOKUP(B33,'[3]NUM3B'!$H$3:$L$109,3,FALSE),0)</f>
        <v>0</v>
      </c>
      <c r="G33" s="110">
        <f>_xlfn.IFERROR(VLOOKUP(B33,'[3]NUM3B'!$H$3:$L$109,4,FALSE),0)</f>
        <v>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52">
        <f t="shared" si="3"/>
        <v>0</v>
      </c>
      <c r="R33" s="110">
        <f>_xlfn.IFERROR(VLOOKUP(B33,'[3]DEN3B'!$H$3:$L$117,2,FALSE),0)</f>
        <v>2</v>
      </c>
      <c r="S33" s="110">
        <f>_xlfn.IFERROR(VLOOKUP(B33,'[3]DEN3B'!$H$3:$L$117,3,FALSE),0)</f>
        <v>0</v>
      </c>
      <c r="T33" s="110">
        <f>_xlfn.IFERROR(VLOOKUP(B33,'[3]DEN3B'!$H$3:$L$117,4,FALSE),0)</f>
        <v>3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52">
        <f t="shared" si="1"/>
        <v>5</v>
      </c>
    </row>
    <row r="34" spans="1:30" ht="15.75" thickBot="1">
      <c r="A34" s="57" t="s">
        <v>33</v>
      </c>
      <c r="B34" s="57" t="s">
        <v>41</v>
      </c>
      <c r="C34" s="1"/>
      <c r="D34" s="1"/>
      <c r="E34" s="110">
        <f>_xlfn.IFERROR(VLOOKUP(B34,'[3]NUM3B'!$H$3:$L$109,2,FALSE),0)</f>
        <v>10</v>
      </c>
      <c r="F34" s="110">
        <f>_xlfn.IFERROR(VLOOKUP(B34,'[3]NUM3B'!$H$3:$L$109,3,FALSE),0)</f>
        <v>2</v>
      </c>
      <c r="G34" s="110">
        <f>_xlfn.IFERROR(VLOOKUP(B34,'[3]NUM3B'!$H$3:$L$109,4,FALSE),0)</f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52">
        <f t="shared" si="3"/>
        <v>14</v>
      </c>
      <c r="R34" s="110">
        <f>_xlfn.IFERROR(VLOOKUP(B34,'[3]DEN3B'!$H$3:$L$117,2,FALSE),0)</f>
        <v>9</v>
      </c>
      <c r="S34" s="110">
        <f>_xlfn.IFERROR(VLOOKUP(B34,'[3]DEN3B'!$H$3:$L$117,3,FALSE),0)</f>
        <v>9</v>
      </c>
      <c r="T34" s="110">
        <f>_xlfn.IFERROR(VLOOKUP(B34,'[3]DEN3B'!$H$3:$L$117,4,FALSE),0)</f>
        <v>13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52">
        <f t="shared" si="1"/>
        <v>31</v>
      </c>
    </row>
    <row r="35" spans="1:30" ht="15.75" thickBot="1">
      <c r="A35" s="57" t="s">
        <v>33</v>
      </c>
      <c r="B35" s="57" t="s">
        <v>42</v>
      </c>
      <c r="C35" s="1"/>
      <c r="D35" s="1"/>
      <c r="E35" s="110">
        <f>_xlfn.IFERROR(VLOOKUP(B35,'[3]NUM3B'!$H$3:$L$109,2,FALSE),0)</f>
        <v>0</v>
      </c>
      <c r="F35" s="110">
        <f>_xlfn.IFERROR(VLOOKUP(B35,'[3]NUM3B'!$H$3:$L$109,3,FALSE),0)</f>
        <v>0</v>
      </c>
      <c r="G35" s="110">
        <f>_xlfn.IFERROR(VLOOKUP(B35,'[3]NUM3B'!$H$3:$L$109,4,FALSE),0)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52">
        <f t="shared" si="3"/>
        <v>0</v>
      </c>
      <c r="R35" s="110">
        <f>_xlfn.IFERROR(VLOOKUP(B35,'[3]DEN3B'!$H$3:$L$117,2,FALSE),0)</f>
        <v>2</v>
      </c>
      <c r="S35" s="110">
        <f>_xlfn.IFERROR(VLOOKUP(B35,'[3]DEN3B'!$H$3:$L$117,3,FALSE),0)</f>
        <v>1</v>
      </c>
      <c r="T35" s="110">
        <f>_xlfn.IFERROR(VLOOKUP(B35,'[3]DEN3B'!$H$3:$L$117,4,FALSE),0)</f>
        <v>1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52">
        <f t="shared" si="1"/>
        <v>4</v>
      </c>
    </row>
    <row r="36" spans="1:30" ht="15.75" thickBot="1">
      <c r="A36" s="57" t="s">
        <v>33</v>
      </c>
      <c r="B36" s="57" t="s">
        <v>43</v>
      </c>
      <c r="C36" s="1"/>
      <c r="D36" s="1"/>
      <c r="E36" s="110">
        <f>_xlfn.IFERROR(VLOOKUP(B36,'[3]NUM3B'!$H$3:$L$109,2,FALSE),0)</f>
        <v>8</v>
      </c>
      <c r="F36" s="110">
        <f>_xlfn.IFERROR(VLOOKUP(B36,'[3]NUM3B'!$H$3:$L$109,3,FALSE),0)</f>
        <v>0</v>
      </c>
      <c r="G36" s="110">
        <f>_xlfn.IFERROR(VLOOKUP(B36,'[3]NUM3B'!$H$3:$L$109,4,FALSE),0)</f>
        <v>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52">
        <f t="shared" si="3"/>
        <v>12</v>
      </c>
      <c r="R36" s="110">
        <f>_xlfn.IFERROR(VLOOKUP(B36,'[3]DEN3B'!$H$3:$L$117,2,FALSE),0)</f>
        <v>4</v>
      </c>
      <c r="S36" s="110">
        <f>_xlfn.IFERROR(VLOOKUP(B36,'[3]DEN3B'!$H$3:$L$117,3,FALSE),0)</f>
        <v>5</v>
      </c>
      <c r="T36" s="110">
        <f>_xlfn.IFERROR(VLOOKUP(B36,'[3]DEN3B'!$H$3:$L$117,4,FALSE),0)</f>
        <v>3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52">
        <f t="shared" si="1"/>
        <v>12</v>
      </c>
    </row>
    <row r="37" spans="1:30" ht="15.75" thickBot="1">
      <c r="A37" s="58" t="s">
        <v>33</v>
      </c>
      <c r="B37" s="55" t="s">
        <v>267</v>
      </c>
      <c r="C37" s="1"/>
      <c r="D37" s="1"/>
      <c r="E37" s="110">
        <f>_xlfn.IFERROR(VLOOKUP(B37,'[3]NUM3B'!$H$3:$L$109,2,FALSE),0)</f>
        <v>1</v>
      </c>
      <c r="F37" s="110">
        <f>_xlfn.IFERROR(VLOOKUP(B37,'[3]NUM3B'!$H$3:$L$109,3,FALSE),0)</f>
        <v>3</v>
      </c>
      <c r="G37" s="110">
        <f>_xlfn.IFERROR(VLOOKUP(B37,'[3]NUM3B'!$H$3:$L$109,4,FALSE),0)</f>
        <v>3</v>
      </c>
      <c r="H37" s="110"/>
      <c r="I37" s="110"/>
      <c r="J37" s="110"/>
      <c r="K37" s="110"/>
      <c r="L37" s="110"/>
      <c r="M37" s="110"/>
      <c r="N37" s="110"/>
      <c r="O37" s="110"/>
      <c r="P37" s="110"/>
      <c r="Q37" s="52">
        <f t="shared" si="3"/>
        <v>7</v>
      </c>
      <c r="R37" s="110">
        <f>_xlfn.IFERROR(VLOOKUP(B37,'[3]DEN3B'!$H$3:$L$117,2,FALSE),0)</f>
        <v>8</v>
      </c>
      <c r="S37" s="110">
        <f>_xlfn.IFERROR(VLOOKUP(B37,'[3]DEN3B'!$H$3:$L$117,3,FALSE),0)</f>
        <v>9</v>
      </c>
      <c r="T37" s="110">
        <f>_xlfn.IFERROR(VLOOKUP(B37,'[3]DEN3B'!$H$3:$L$117,4,FALSE),0)</f>
        <v>10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52">
        <f t="shared" si="1"/>
        <v>27</v>
      </c>
    </row>
    <row r="38" spans="1:31" ht="15.75" thickBot="1">
      <c r="A38" s="173" t="s">
        <v>155</v>
      </c>
      <c r="B38" s="174"/>
      <c r="C38" s="42">
        <f>+D38/'Metas Muni'!J7</f>
        <v>0.8362800565770863</v>
      </c>
      <c r="D38" s="43">
        <f>+Q38/AD38</f>
        <v>0.669024045261669</v>
      </c>
      <c r="E38" s="45">
        <f aca="true" t="shared" si="4" ref="E38:J38">SUM(E27:E37)</f>
        <v>165</v>
      </c>
      <c r="F38" s="45">
        <f t="shared" si="4"/>
        <v>145</v>
      </c>
      <c r="G38" s="45">
        <f t="shared" si="4"/>
        <v>163</v>
      </c>
      <c r="H38" s="45">
        <f t="shared" si="4"/>
        <v>0</v>
      </c>
      <c r="I38" s="45">
        <f t="shared" si="4"/>
        <v>0</v>
      </c>
      <c r="J38" s="45">
        <f t="shared" si="4"/>
        <v>0</v>
      </c>
      <c r="K38" s="45">
        <f aca="true" t="shared" si="5" ref="K38:Q38">SUM(K27:K37)</f>
        <v>0</v>
      </c>
      <c r="L38" s="45">
        <f t="shared" si="5"/>
        <v>0</v>
      </c>
      <c r="M38" s="45">
        <f t="shared" si="5"/>
        <v>0</v>
      </c>
      <c r="N38" s="45">
        <f t="shared" si="5"/>
        <v>0</v>
      </c>
      <c r="O38" s="45">
        <f t="shared" si="5"/>
        <v>0</v>
      </c>
      <c r="P38" s="45">
        <f t="shared" si="5"/>
        <v>0</v>
      </c>
      <c r="Q38" s="45">
        <f t="shared" si="5"/>
        <v>473</v>
      </c>
      <c r="R38" s="45">
        <f aca="true" t="shared" si="6" ref="R38:W38">SUM(R27:R37)</f>
        <v>236</v>
      </c>
      <c r="S38" s="45">
        <f t="shared" si="6"/>
        <v>211</v>
      </c>
      <c r="T38" s="45">
        <f t="shared" si="6"/>
        <v>260</v>
      </c>
      <c r="U38" s="45">
        <f t="shared" si="6"/>
        <v>0</v>
      </c>
      <c r="V38" s="45">
        <f t="shared" si="6"/>
        <v>0</v>
      </c>
      <c r="W38" s="45">
        <f t="shared" si="6"/>
        <v>0</v>
      </c>
      <c r="X38" s="45">
        <f aca="true" t="shared" si="7" ref="X38:AD38">SUM(X27:X37)</f>
        <v>0</v>
      </c>
      <c r="Y38" s="45">
        <f t="shared" si="7"/>
        <v>0</v>
      </c>
      <c r="Z38" s="45">
        <f>SUM(Z27:Z37)</f>
        <v>0</v>
      </c>
      <c r="AA38" s="45">
        <f>SUM(AA27:AA37)</f>
        <v>0</v>
      </c>
      <c r="AB38" s="45">
        <f>SUM(AB27:AB37)</f>
        <v>0</v>
      </c>
      <c r="AC38" s="45">
        <f>SUM(AC27:AC37)</f>
        <v>0</v>
      </c>
      <c r="AD38" s="45">
        <f t="shared" si="7"/>
        <v>707</v>
      </c>
      <c r="AE38" s="95"/>
    </row>
    <row r="39" spans="1:30" ht="15.75" thickBot="1">
      <c r="A39" s="59" t="s">
        <v>236</v>
      </c>
      <c r="B39" s="57" t="s">
        <v>237</v>
      </c>
      <c r="C39" s="1"/>
      <c r="D39" s="1"/>
      <c r="E39" s="110">
        <f>_xlfn.IFERROR(VLOOKUP(B39,'[3]NUM3B'!$H$3:$L$109,2,FALSE),0)</f>
        <v>0</v>
      </c>
      <c r="F39" s="110">
        <f>_xlfn.IFERROR(VLOOKUP(B39,'[3]NUM3B'!$H$3:$L$109,3,FALSE),0)</f>
        <v>0</v>
      </c>
      <c r="G39" s="110">
        <f>_xlfn.IFERROR(VLOOKUP(B39,'[3]NUM3B'!$H$3:$L$109,4,FALSE),0)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60">
        <f>SUM(E39:P39)</f>
        <v>0</v>
      </c>
      <c r="R39" s="110">
        <f>_xlfn.IFERROR(VLOOKUP(B39,'[3]DEN3B'!$H$3:$L$117,2,FALSE),0)</f>
        <v>0</v>
      </c>
      <c r="S39" s="110">
        <f>_xlfn.IFERROR(VLOOKUP(B39,'[3]DEN3B'!$H$3:$L$117,3,FALSE),0)</f>
        <v>0</v>
      </c>
      <c r="T39" s="110">
        <f>_xlfn.IFERROR(VLOOKUP(B39,'[3]DEN3B'!$H$3:$L$117,4,FALSE),0)</f>
        <v>2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52">
        <f>SUM(R39:AC39)</f>
        <v>2</v>
      </c>
    </row>
    <row r="40" spans="1:30" ht="15.75" thickBot="1">
      <c r="A40" s="59" t="s">
        <v>236</v>
      </c>
      <c r="B40" s="57" t="s">
        <v>238</v>
      </c>
      <c r="C40" s="1"/>
      <c r="D40" s="1"/>
      <c r="E40" s="110">
        <f>_xlfn.IFERROR(VLOOKUP(B40,'[3]NUM3B'!$H$3:$L$109,2,FALSE),0)</f>
        <v>0</v>
      </c>
      <c r="F40" s="110">
        <f>_xlfn.IFERROR(VLOOKUP(B40,'[3]NUM3B'!$H$3:$L$109,3,FALSE),0)</f>
        <v>0</v>
      </c>
      <c r="G40" s="110">
        <f>_xlfn.IFERROR(VLOOKUP(B40,'[3]NUM3B'!$H$3:$L$109,4,FALSE),0)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60">
        <f>SUM(E40:P40)</f>
        <v>0</v>
      </c>
      <c r="R40" s="110">
        <f>_xlfn.IFERROR(VLOOKUP(B40,'[3]DEN3B'!$H$3:$L$117,2,FALSE),0)</f>
        <v>3</v>
      </c>
      <c r="S40" s="110">
        <f>_xlfn.IFERROR(VLOOKUP(B40,'[3]DEN3B'!$H$3:$L$117,3,FALSE),0)</f>
        <v>0</v>
      </c>
      <c r="T40" s="110">
        <f>_xlfn.IFERROR(VLOOKUP(B40,'[3]DEN3B'!$H$3:$L$117,4,FALSE),0)</f>
        <v>1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52">
        <f>SUM(R40:AC40)</f>
        <v>4</v>
      </c>
    </row>
    <row r="41" spans="1:30" ht="15.75" thickBot="1">
      <c r="A41" s="59" t="s">
        <v>236</v>
      </c>
      <c r="B41" s="57" t="s">
        <v>239</v>
      </c>
      <c r="C41" s="1"/>
      <c r="D41" s="1"/>
      <c r="E41" s="110">
        <f>_xlfn.IFERROR(VLOOKUP(B41,'[3]NUM3B'!$H$3:$L$109,2,FALSE),0)</f>
        <v>0</v>
      </c>
      <c r="F41" s="110">
        <f>_xlfn.IFERROR(VLOOKUP(B41,'[3]NUM3B'!$H$3:$L$109,3,FALSE),0)</f>
        <v>0</v>
      </c>
      <c r="G41" s="110">
        <f>_xlfn.IFERROR(VLOOKUP(B41,'[3]NUM3B'!$H$3:$L$109,4,FALSE),0)</f>
        <v>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60">
        <f>SUM(E41:P41)</f>
        <v>0</v>
      </c>
      <c r="R41" s="110">
        <f>_xlfn.IFERROR(VLOOKUP(B41,'[3]DEN3B'!$H$3:$L$117,2,FALSE),0)</f>
        <v>0</v>
      </c>
      <c r="S41" s="110">
        <f>_xlfn.IFERROR(VLOOKUP(B41,'[3]DEN3B'!$H$3:$L$117,3,FALSE),0)</f>
        <v>0</v>
      </c>
      <c r="T41" s="110">
        <f>_xlfn.IFERROR(VLOOKUP(B41,'[3]DEN3B'!$H$3:$L$117,4,FALSE),0)</f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52">
        <f>SUM(R41:AC41)</f>
        <v>0</v>
      </c>
    </row>
    <row r="42" spans="1:30" ht="15.75" thickBot="1">
      <c r="A42" s="59" t="s">
        <v>236</v>
      </c>
      <c r="B42" s="57" t="s">
        <v>240</v>
      </c>
      <c r="C42" s="1"/>
      <c r="D42" s="1"/>
      <c r="E42" s="110">
        <f>_xlfn.IFERROR(VLOOKUP(B42,'[3]NUM3B'!$H$3:$L$109,2,FALSE),0)</f>
        <v>0</v>
      </c>
      <c r="F42" s="110">
        <f>_xlfn.IFERROR(VLOOKUP(B42,'[3]NUM3B'!$H$3:$L$109,3,FALSE),0)</f>
        <v>0</v>
      </c>
      <c r="G42" s="110">
        <f>_xlfn.IFERROR(VLOOKUP(B42,'[3]NUM3B'!$H$3:$L$109,4,FALSE),0)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60">
        <f>SUM(E42:P42)</f>
        <v>0</v>
      </c>
      <c r="R42" s="110">
        <f>_xlfn.IFERROR(VLOOKUP(B42,'[3]DEN3B'!$H$3:$L$117,2,FALSE),0)</f>
        <v>0</v>
      </c>
      <c r="S42" s="110">
        <f>_xlfn.IFERROR(VLOOKUP(B42,'[3]DEN3B'!$H$3:$L$117,3,FALSE),0)</f>
        <v>0</v>
      </c>
      <c r="T42" s="110">
        <f>_xlfn.IFERROR(VLOOKUP(B42,'[3]DEN3B'!$H$3:$L$117,4,FALSE),0)</f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52">
        <f>SUM(R42:AC42)</f>
        <v>0</v>
      </c>
    </row>
    <row r="43" spans="1:30" ht="15.75" thickBot="1">
      <c r="A43" s="178" t="s">
        <v>241</v>
      </c>
      <c r="B43" s="179"/>
      <c r="C43" s="42">
        <f>+D43/'Metas Muni'!J8</f>
        <v>0</v>
      </c>
      <c r="D43" s="61">
        <f>+Q43/AD43</f>
        <v>0</v>
      </c>
      <c r="E43" s="63">
        <f>SUM(E39:E42)</f>
        <v>0</v>
      </c>
      <c r="F43" s="63">
        <f>SUM(F39:F42)</f>
        <v>0</v>
      </c>
      <c r="G43" s="63">
        <f>SUM(G39:G42)</f>
        <v>0</v>
      </c>
      <c r="H43" s="63">
        <f>SUM(H39:H42)</f>
        <v>0</v>
      </c>
      <c r="I43" s="63">
        <f aca="true" t="shared" si="8" ref="I43:N43">SUM(I39:I42)</f>
        <v>0</v>
      </c>
      <c r="J43" s="63">
        <f t="shared" si="8"/>
        <v>0</v>
      </c>
      <c r="K43" s="63">
        <f t="shared" si="8"/>
        <v>0</v>
      </c>
      <c r="L43" s="63">
        <f t="shared" si="8"/>
        <v>0</v>
      </c>
      <c r="M43" s="63">
        <f t="shared" si="8"/>
        <v>0</v>
      </c>
      <c r="N43" s="63">
        <f t="shared" si="8"/>
        <v>0</v>
      </c>
      <c r="O43" s="63">
        <f>SUM(O39:O42)</f>
        <v>0</v>
      </c>
      <c r="P43" s="63">
        <f>SUM(P39:P42)</f>
        <v>0</v>
      </c>
      <c r="Q43" s="63">
        <f aca="true" t="shared" si="9" ref="Q43:V43">SUM(Q39:Q42)</f>
        <v>0</v>
      </c>
      <c r="R43" s="63">
        <f t="shared" si="9"/>
        <v>3</v>
      </c>
      <c r="S43" s="63">
        <f t="shared" si="9"/>
        <v>0</v>
      </c>
      <c r="T43" s="63">
        <f t="shared" si="9"/>
        <v>3</v>
      </c>
      <c r="U43" s="63">
        <f t="shared" si="9"/>
        <v>0</v>
      </c>
      <c r="V43" s="63">
        <f t="shared" si="9"/>
        <v>0</v>
      </c>
      <c r="W43" s="63">
        <f aca="true" t="shared" si="10" ref="W43:AD43">SUM(W39:W42)</f>
        <v>0</v>
      </c>
      <c r="X43" s="63">
        <f t="shared" si="10"/>
        <v>0</v>
      </c>
      <c r="Y43" s="63">
        <f t="shared" si="10"/>
        <v>0</v>
      </c>
      <c r="Z43" s="63">
        <f t="shared" si="10"/>
        <v>0</v>
      </c>
      <c r="AA43" s="63">
        <f t="shared" si="10"/>
        <v>0</v>
      </c>
      <c r="AB43" s="63">
        <f t="shared" si="10"/>
        <v>0</v>
      </c>
      <c r="AC43" s="63">
        <f t="shared" si="10"/>
        <v>0</v>
      </c>
      <c r="AD43" s="63">
        <f t="shared" si="10"/>
        <v>6</v>
      </c>
    </row>
    <row r="44" spans="1:30" ht="15.75" thickBot="1">
      <c r="A44" s="59" t="s">
        <v>242</v>
      </c>
      <c r="B44" s="57" t="s">
        <v>243</v>
      </c>
      <c r="C44" s="1"/>
      <c r="D44" s="1"/>
      <c r="E44" s="110">
        <f>_xlfn.IFERROR(VLOOKUP(B44,'[3]NUM3B'!$H$3:$L$109,2,FALSE),0)</f>
        <v>0</v>
      </c>
      <c r="F44" s="110">
        <f>_xlfn.IFERROR(VLOOKUP(B44,'[3]NUM3B'!$H$3:$L$109,3,FALSE),0)</f>
        <v>0</v>
      </c>
      <c r="G44" s="110">
        <f>_xlfn.IFERROR(VLOOKUP(B44,'[3]NUM3B'!$H$3:$L$109,4,FALSE),0)</f>
        <v>2</v>
      </c>
      <c r="H44" s="110"/>
      <c r="I44" s="110"/>
      <c r="J44" s="110"/>
      <c r="K44" s="110"/>
      <c r="L44" s="110"/>
      <c r="M44" s="110"/>
      <c r="N44" s="110"/>
      <c r="O44" s="110"/>
      <c r="P44" s="110"/>
      <c r="Q44" s="66">
        <f>SUM(E44:P44)</f>
        <v>2</v>
      </c>
      <c r="R44" s="110">
        <f>_xlfn.IFERROR(VLOOKUP(B44,'[3]DEN3B'!$H$3:$L$117,2,FALSE),0)</f>
        <v>0</v>
      </c>
      <c r="S44" s="110">
        <f>_xlfn.IFERROR(VLOOKUP(B44,'[3]DEN3B'!$H$3:$L$117,3,FALSE),0)</f>
        <v>3</v>
      </c>
      <c r="T44" s="110">
        <f>_xlfn.IFERROR(VLOOKUP(B44,'[3]DEN3B'!$H$3:$L$117,4,FALSE),0)</f>
        <v>3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60">
        <f>SUM(R44:AC44)</f>
        <v>6</v>
      </c>
    </row>
    <row r="45" spans="1:30" ht="15.75" thickBot="1">
      <c r="A45" s="59" t="s">
        <v>242</v>
      </c>
      <c r="B45" s="57" t="s">
        <v>244</v>
      </c>
      <c r="C45" s="1"/>
      <c r="D45" s="1"/>
      <c r="E45" s="110">
        <f>_xlfn.IFERROR(VLOOKUP(B45,'[3]NUM3B'!$H$3:$L$109,2,FALSE),0)</f>
        <v>0</v>
      </c>
      <c r="F45" s="110">
        <f>_xlfn.IFERROR(VLOOKUP(B45,'[3]NUM3B'!$H$3:$L$109,3,FALSE),0)</f>
        <v>0</v>
      </c>
      <c r="G45" s="110">
        <f>_xlfn.IFERROR(VLOOKUP(B45,'[3]NUM3B'!$H$3:$L$109,4,FALSE),0)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66">
        <f>SUM(E45:P45)</f>
        <v>0</v>
      </c>
      <c r="R45" s="110">
        <f>_xlfn.IFERROR(VLOOKUP(B45,'[3]DEN3B'!$H$3:$L$117,2,FALSE),0)</f>
        <v>0</v>
      </c>
      <c r="S45" s="110">
        <f>_xlfn.IFERROR(VLOOKUP(B45,'[3]DEN3B'!$H$3:$L$117,3,FALSE),0)</f>
        <v>1</v>
      </c>
      <c r="T45" s="110">
        <f>_xlfn.IFERROR(VLOOKUP(B45,'[3]DEN3B'!$H$3:$L$117,4,FALSE),0)</f>
        <v>1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60">
        <f>SUM(R45:AC45)</f>
        <v>2</v>
      </c>
    </row>
    <row r="46" spans="1:30" ht="15.75" thickBot="1">
      <c r="A46" s="59" t="s">
        <v>242</v>
      </c>
      <c r="B46" s="57" t="s">
        <v>245</v>
      </c>
      <c r="C46" s="1"/>
      <c r="D46" s="1"/>
      <c r="E46" s="110">
        <f>_xlfn.IFERROR(VLOOKUP(B46,'[3]NUM3B'!$H$3:$L$109,2,FALSE),0)</f>
        <v>0</v>
      </c>
      <c r="F46" s="110">
        <f>_xlfn.IFERROR(VLOOKUP(B46,'[3]NUM3B'!$H$3:$L$109,3,FALSE),0)</f>
        <v>0</v>
      </c>
      <c r="G46" s="110">
        <f>_xlfn.IFERROR(VLOOKUP(B46,'[3]NUM3B'!$H$3:$L$109,4,FALSE),0)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66">
        <f>SUM(E46:P46)</f>
        <v>0</v>
      </c>
      <c r="R46" s="110">
        <f>_xlfn.IFERROR(VLOOKUP(B46,'[3]DEN3B'!$H$3:$L$117,2,FALSE),0)</f>
        <v>0</v>
      </c>
      <c r="S46" s="110">
        <f>_xlfn.IFERROR(VLOOKUP(B46,'[3]DEN3B'!$H$3:$L$117,3,FALSE),0)</f>
        <v>0</v>
      </c>
      <c r="T46" s="110">
        <f>_xlfn.IFERROR(VLOOKUP(B46,'[3]DEN3B'!$H$3:$L$117,4,FALSE),0)</f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60">
        <f>SUM(R46:AC46)</f>
        <v>0</v>
      </c>
    </row>
    <row r="47" spans="1:30" ht="15.75" thickBot="1">
      <c r="A47" s="59" t="s">
        <v>242</v>
      </c>
      <c r="B47" s="57" t="s">
        <v>246</v>
      </c>
      <c r="C47" s="1"/>
      <c r="D47" s="1"/>
      <c r="E47" s="110">
        <f>_xlfn.IFERROR(VLOOKUP(B47,'[3]NUM3B'!$H$3:$L$109,2,FALSE),0)</f>
        <v>0</v>
      </c>
      <c r="F47" s="110">
        <f>_xlfn.IFERROR(VLOOKUP(B47,'[3]NUM3B'!$H$3:$L$109,3,FALSE),0)</f>
        <v>0</v>
      </c>
      <c r="G47" s="110">
        <f>_xlfn.IFERROR(VLOOKUP(B47,'[3]NUM3B'!$H$3:$L$109,4,FALSE),0)</f>
        <v>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66">
        <f>SUM(E47:P47)</f>
        <v>0</v>
      </c>
      <c r="R47" s="110">
        <f>_xlfn.IFERROR(VLOOKUP(B47,'[3]DEN3B'!$H$3:$L$117,2,FALSE),0)</f>
        <v>2</v>
      </c>
      <c r="S47" s="110">
        <f>_xlfn.IFERROR(VLOOKUP(B47,'[3]DEN3B'!$H$3:$L$117,3,FALSE),0)</f>
        <v>0</v>
      </c>
      <c r="T47" s="110">
        <f>_xlfn.IFERROR(VLOOKUP(B47,'[3]DEN3B'!$H$3:$L$117,4,FALSE),0)</f>
        <v>1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60">
        <f>SUM(R47:AC47)</f>
        <v>3</v>
      </c>
    </row>
    <row r="48" spans="1:31" ht="15.75" thickBot="1">
      <c r="A48" s="178" t="s">
        <v>247</v>
      </c>
      <c r="B48" s="179"/>
      <c r="C48" s="42">
        <f>+D48/'Metas Muni'!J9</f>
        <v>0.23923444976076555</v>
      </c>
      <c r="D48" s="61">
        <f>+Q48/AD48</f>
        <v>0.18181818181818182</v>
      </c>
      <c r="E48" s="63">
        <f>SUM(E44:E47)</f>
        <v>0</v>
      </c>
      <c r="F48" s="63">
        <f>SUM(F44:F47)</f>
        <v>0</v>
      </c>
      <c r="G48" s="63">
        <f>SUM(G44:G47)</f>
        <v>2</v>
      </c>
      <c r="H48" s="63">
        <f>SUM(H44:H47)</f>
        <v>0</v>
      </c>
      <c r="I48" s="63">
        <f aca="true" t="shared" si="11" ref="I48:N48">SUM(I44:I47)</f>
        <v>0</v>
      </c>
      <c r="J48" s="63">
        <f t="shared" si="11"/>
        <v>0</v>
      </c>
      <c r="K48" s="63">
        <f t="shared" si="11"/>
        <v>0</v>
      </c>
      <c r="L48" s="63">
        <f t="shared" si="11"/>
        <v>0</v>
      </c>
      <c r="M48" s="63">
        <f t="shared" si="11"/>
        <v>0</v>
      </c>
      <c r="N48" s="63">
        <f t="shared" si="11"/>
        <v>0</v>
      </c>
      <c r="O48" s="63">
        <f>SUM(O44:O47)</f>
        <v>0</v>
      </c>
      <c r="P48" s="63">
        <f>SUM(P44:P47)</f>
        <v>0</v>
      </c>
      <c r="Q48" s="63">
        <f>SUM(Q44:Q47)</f>
        <v>2</v>
      </c>
      <c r="R48" s="63">
        <f aca="true" t="shared" si="12" ref="R48:W48">SUM(R44:R47)</f>
        <v>2</v>
      </c>
      <c r="S48" s="63">
        <f t="shared" si="12"/>
        <v>4</v>
      </c>
      <c r="T48" s="63">
        <f t="shared" si="12"/>
        <v>5</v>
      </c>
      <c r="U48" s="63">
        <f t="shared" si="12"/>
        <v>0</v>
      </c>
      <c r="V48" s="63">
        <f t="shared" si="12"/>
        <v>0</v>
      </c>
      <c r="W48" s="63">
        <f t="shared" si="12"/>
        <v>0</v>
      </c>
      <c r="X48" s="63">
        <f aca="true" t="shared" si="13" ref="X48:AD48">SUM(X44:X47)</f>
        <v>0</v>
      </c>
      <c r="Y48" s="63">
        <f t="shared" si="13"/>
        <v>0</v>
      </c>
      <c r="Z48" s="63">
        <f>SUM(Z44:Z47)</f>
        <v>0</v>
      </c>
      <c r="AA48" s="63">
        <f>SUM(AA44:AA47)</f>
        <v>0</v>
      </c>
      <c r="AB48" s="63">
        <f>SUM(AB44:AB47)</f>
        <v>0</v>
      </c>
      <c r="AC48" s="63">
        <f>SUM(AC44:AC47)</f>
        <v>0</v>
      </c>
      <c r="AD48" s="63">
        <f t="shared" si="13"/>
        <v>11</v>
      </c>
      <c r="AE48" s="95"/>
    </row>
    <row r="49" spans="1:30" ht="15.75" thickBot="1">
      <c r="A49" s="58" t="s">
        <v>54</v>
      </c>
      <c r="B49" s="57" t="s">
        <v>44</v>
      </c>
      <c r="C49" s="1"/>
      <c r="D49" s="1"/>
      <c r="E49" s="110">
        <f>_xlfn.IFERROR(VLOOKUP(B49,'[3]NUM3B'!$H$3:$L$109,2,FALSE),0)</f>
        <v>1</v>
      </c>
      <c r="F49" s="110">
        <f>_xlfn.IFERROR(VLOOKUP(B49,'[3]NUM3B'!$H$3:$L$109,3,FALSE),0)</f>
        <v>3</v>
      </c>
      <c r="G49" s="110">
        <f>_xlfn.IFERROR(VLOOKUP(B49,'[3]NUM3B'!$H$3:$L$109,4,FALSE),0)</f>
        <v>4</v>
      </c>
      <c r="H49" s="110"/>
      <c r="I49" s="110"/>
      <c r="J49" s="110"/>
      <c r="K49" s="110"/>
      <c r="L49" s="110"/>
      <c r="M49" s="110"/>
      <c r="N49" s="110"/>
      <c r="O49" s="110"/>
      <c r="P49" s="110"/>
      <c r="Q49" s="52">
        <f aca="true" t="shared" si="14" ref="Q49:Q101">SUM(E49:P49)</f>
        <v>8</v>
      </c>
      <c r="R49" s="110">
        <f>_xlfn.IFERROR(VLOOKUP(B49,'[3]DEN3B'!$H$3:$L$117,2,FALSE),0)</f>
        <v>2</v>
      </c>
      <c r="S49" s="110">
        <f>_xlfn.IFERROR(VLOOKUP(B49,'[3]DEN3B'!$H$3:$L$117,3,FALSE),0)</f>
        <v>1</v>
      </c>
      <c r="T49" s="110">
        <f>_xlfn.IFERROR(VLOOKUP(B49,'[3]DEN3B'!$H$3:$L$117,4,FALSE),0)</f>
        <v>1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52">
        <f t="shared" si="1"/>
        <v>4</v>
      </c>
    </row>
    <row r="50" spans="1:30" ht="15.75" thickBot="1">
      <c r="A50" s="58" t="s">
        <v>54</v>
      </c>
      <c r="B50" s="57" t="s">
        <v>45</v>
      </c>
      <c r="C50" s="1"/>
      <c r="D50" s="1"/>
      <c r="E50" s="110">
        <f>_xlfn.IFERROR(VLOOKUP(B50,'[3]NUM3B'!$H$3:$L$109,2,FALSE),0)</f>
        <v>0</v>
      </c>
      <c r="F50" s="110">
        <f>_xlfn.IFERROR(VLOOKUP(B50,'[3]NUM3B'!$H$3:$L$109,3,FALSE),0)</f>
        <v>0</v>
      </c>
      <c r="G50" s="110">
        <f>_xlfn.IFERROR(VLOOKUP(B50,'[3]NUM3B'!$H$3:$L$109,4,FALSE),0)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52">
        <f t="shared" si="14"/>
        <v>0</v>
      </c>
      <c r="R50" s="110">
        <f>_xlfn.IFERROR(VLOOKUP(B50,'[3]DEN3B'!$H$3:$L$117,2,FALSE),0)</f>
        <v>1</v>
      </c>
      <c r="S50" s="110">
        <f>_xlfn.IFERROR(VLOOKUP(B50,'[3]DEN3B'!$H$3:$L$117,3,FALSE),0)</f>
        <v>0</v>
      </c>
      <c r="T50" s="110">
        <f>_xlfn.IFERROR(VLOOKUP(B50,'[3]DEN3B'!$H$3:$L$117,4,FALSE),0)</f>
        <v>0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52">
        <f t="shared" si="1"/>
        <v>1</v>
      </c>
    </row>
    <row r="51" spans="1:30" ht="15.75" thickBot="1">
      <c r="A51" s="58" t="s">
        <v>54</v>
      </c>
      <c r="B51" s="57" t="s">
        <v>46</v>
      </c>
      <c r="C51" s="1"/>
      <c r="D51" s="1"/>
      <c r="E51" s="110">
        <f>_xlfn.IFERROR(VLOOKUP(B51,'[3]NUM3B'!$H$3:$L$109,2,FALSE),0)</f>
        <v>0</v>
      </c>
      <c r="F51" s="110">
        <f>_xlfn.IFERROR(VLOOKUP(B51,'[3]NUM3B'!$H$3:$L$109,3,FALSE),0)</f>
        <v>2</v>
      </c>
      <c r="G51" s="110">
        <f>_xlfn.IFERROR(VLOOKUP(B51,'[3]NUM3B'!$H$3:$L$109,4,FALSE),0)</f>
        <v>3</v>
      </c>
      <c r="H51" s="110"/>
      <c r="I51" s="110"/>
      <c r="J51" s="110"/>
      <c r="K51" s="110"/>
      <c r="L51" s="110"/>
      <c r="M51" s="110"/>
      <c r="N51" s="110"/>
      <c r="O51" s="110"/>
      <c r="P51" s="110"/>
      <c r="Q51" s="52">
        <f t="shared" si="14"/>
        <v>5</v>
      </c>
      <c r="R51" s="110">
        <f>_xlfn.IFERROR(VLOOKUP(B51,'[3]DEN3B'!$H$3:$L$117,2,FALSE),0)</f>
        <v>2</v>
      </c>
      <c r="S51" s="110">
        <f>_xlfn.IFERROR(VLOOKUP(B51,'[3]DEN3B'!$H$3:$L$117,3,FALSE),0)</f>
        <v>0</v>
      </c>
      <c r="T51" s="110">
        <f>_xlfn.IFERROR(VLOOKUP(B51,'[3]DEN3B'!$H$3:$L$117,4,FALSE),0)</f>
        <v>0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52">
        <f t="shared" si="1"/>
        <v>2</v>
      </c>
    </row>
    <row r="52" spans="1:30" ht="15.75" thickBot="1">
      <c r="A52" s="58" t="s">
        <v>54</v>
      </c>
      <c r="B52" s="57" t="s">
        <v>47</v>
      </c>
      <c r="C52" s="1"/>
      <c r="D52" s="1"/>
      <c r="E52" s="110">
        <f>_xlfn.IFERROR(VLOOKUP(B52,'[3]NUM3B'!$H$3:$L$109,2,FALSE),0)</f>
        <v>0</v>
      </c>
      <c r="F52" s="110">
        <f>_xlfn.IFERROR(VLOOKUP(B52,'[3]NUM3B'!$H$3:$L$109,3,FALSE),0)</f>
        <v>0</v>
      </c>
      <c r="G52" s="110">
        <f>_xlfn.IFERROR(VLOOKUP(B52,'[3]NUM3B'!$H$3:$L$109,4,FALSE),0)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52">
        <f t="shared" si="14"/>
        <v>0</v>
      </c>
      <c r="R52" s="110">
        <f>_xlfn.IFERROR(VLOOKUP(B52,'[3]DEN3B'!$H$3:$L$117,2,FALSE),0)</f>
        <v>0</v>
      </c>
      <c r="S52" s="110">
        <f>_xlfn.IFERROR(VLOOKUP(B52,'[3]DEN3B'!$H$3:$L$117,3,FALSE),0)</f>
        <v>0</v>
      </c>
      <c r="T52" s="110">
        <f>_xlfn.IFERROR(VLOOKUP(B52,'[3]DEN3B'!$H$3:$L$117,4,FALSE),0)</f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52">
        <f t="shared" si="1"/>
        <v>0</v>
      </c>
    </row>
    <row r="53" spans="1:30" ht="15.75" thickBot="1">
      <c r="A53" s="58" t="s">
        <v>54</v>
      </c>
      <c r="B53" s="57" t="s">
        <v>48</v>
      </c>
      <c r="C53" s="1"/>
      <c r="D53" s="1"/>
      <c r="E53" s="110">
        <f>_xlfn.IFERROR(VLOOKUP(B53,'[3]NUM3B'!$H$3:$L$109,2,FALSE),0)</f>
        <v>0</v>
      </c>
      <c r="F53" s="110">
        <f>_xlfn.IFERROR(VLOOKUP(B53,'[3]NUM3B'!$H$3:$L$109,3,FALSE),0)</f>
        <v>0</v>
      </c>
      <c r="G53" s="110">
        <f>_xlfn.IFERROR(VLOOKUP(B53,'[3]NUM3B'!$H$3:$L$109,4,FALSE),0)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52">
        <f t="shared" si="14"/>
        <v>0</v>
      </c>
      <c r="R53" s="110">
        <f>_xlfn.IFERROR(VLOOKUP(B53,'[3]DEN3B'!$H$3:$L$117,2,FALSE),0)</f>
        <v>6</v>
      </c>
      <c r="S53" s="110">
        <f>_xlfn.IFERROR(VLOOKUP(B53,'[3]DEN3B'!$H$3:$L$117,3,FALSE),0)</f>
        <v>1</v>
      </c>
      <c r="T53" s="110">
        <f>_xlfn.IFERROR(VLOOKUP(B53,'[3]DEN3B'!$H$3:$L$117,4,FALSE),0)</f>
        <v>0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52">
        <f t="shared" si="1"/>
        <v>7</v>
      </c>
    </row>
    <row r="54" spans="1:30" ht="15.75" thickBot="1">
      <c r="A54" s="58" t="s">
        <v>54</v>
      </c>
      <c r="B54" s="57" t="s">
        <v>49</v>
      </c>
      <c r="C54" s="1"/>
      <c r="D54" s="1"/>
      <c r="E54" s="110">
        <f>_xlfn.IFERROR(VLOOKUP(B54,'[3]NUM3B'!$H$3:$L$109,2,FALSE),0)</f>
        <v>0</v>
      </c>
      <c r="F54" s="110">
        <f>_xlfn.IFERROR(VLOOKUP(B54,'[3]NUM3B'!$H$3:$L$109,3,FALSE),0)</f>
        <v>0</v>
      </c>
      <c r="G54" s="110">
        <f>_xlfn.IFERROR(VLOOKUP(B54,'[3]NUM3B'!$H$3:$L$109,4,FALSE),0)</f>
        <v>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52">
        <f t="shared" si="14"/>
        <v>0</v>
      </c>
      <c r="R54" s="110">
        <f>_xlfn.IFERROR(VLOOKUP(B54,'[3]DEN3B'!$H$3:$L$117,2,FALSE),0)</f>
        <v>0</v>
      </c>
      <c r="S54" s="110">
        <f>_xlfn.IFERROR(VLOOKUP(B54,'[3]DEN3B'!$H$3:$L$117,3,FALSE),0)</f>
        <v>2</v>
      </c>
      <c r="T54" s="110">
        <f>_xlfn.IFERROR(VLOOKUP(B54,'[3]DEN3B'!$H$3:$L$117,4,FALSE),0)</f>
        <v>1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52">
        <f t="shared" si="1"/>
        <v>3</v>
      </c>
    </row>
    <row r="55" spans="1:30" ht="15.75" thickBot="1">
      <c r="A55" s="58" t="s">
        <v>54</v>
      </c>
      <c r="B55" s="57" t="s">
        <v>50</v>
      </c>
      <c r="C55" s="1"/>
      <c r="D55" s="1"/>
      <c r="E55" s="110">
        <f>_xlfn.IFERROR(VLOOKUP(B55,'[3]NUM3B'!$H$3:$L$109,2,FALSE),0)</f>
        <v>0</v>
      </c>
      <c r="F55" s="110">
        <f>_xlfn.IFERROR(VLOOKUP(B55,'[3]NUM3B'!$H$3:$L$109,3,FALSE),0)</f>
        <v>0</v>
      </c>
      <c r="G55" s="110">
        <f>_xlfn.IFERROR(VLOOKUP(B55,'[3]NUM3B'!$H$3:$L$109,4,FALSE),0)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52">
        <f t="shared" si="14"/>
        <v>0</v>
      </c>
      <c r="R55" s="110">
        <f>_xlfn.IFERROR(VLOOKUP(B55,'[3]DEN3B'!$H$3:$L$117,2,FALSE),0)</f>
        <v>1</v>
      </c>
      <c r="S55" s="110">
        <f>_xlfn.IFERROR(VLOOKUP(B55,'[3]DEN3B'!$H$3:$L$117,3,FALSE),0)</f>
        <v>0</v>
      </c>
      <c r="T55" s="110">
        <f>_xlfn.IFERROR(VLOOKUP(B55,'[3]DEN3B'!$H$3:$L$117,4,FALSE),0)</f>
        <v>2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52">
        <f t="shared" si="1"/>
        <v>3</v>
      </c>
    </row>
    <row r="56" spans="1:30" ht="15.75" thickBot="1">
      <c r="A56" s="58" t="s">
        <v>54</v>
      </c>
      <c r="B56" s="57" t="s">
        <v>51</v>
      </c>
      <c r="C56" s="1"/>
      <c r="D56" s="1"/>
      <c r="E56" s="110">
        <f>_xlfn.IFERROR(VLOOKUP(B56,'[3]NUM3B'!$H$3:$L$109,2,FALSE),0)</f>
        <v>0</v>
      </c>
      <c r="F56" s="110">
        <f>_xlfn.IFERROR(VLOOKUP(B56,'[3]NUM3B'!$H$3:$L$109,3,FALSE),0)</f>
        <v>0</v>
      </c>
      <c r="G56" s="110">
        <f>_xlfn.IFERROR(VLOOKUP(B56,'[3]NUM3B'!$H$3:$L$109,4,FALSE),0)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52">
        <f t="shared" si="14"/>
        <v>0</v>
      </c>
      <c r="R56" s="110">
        <f>_xlfn.IFERROR(VLOOKUP(B56,'[3]DEN3B'!$H$3:$L$117,2,FALSE),0)</f>
        <v>1</v>
      </c>
      <c r="S56" s="110">
        <f>_xlfn.IFERROR(VLOOKUP(B56,'[3]DEN3B'!$H$3:$L$117,3,FALSE),0)</f>
        <v>0</v>
      </c>
      <c r="T56" s="110">
        <f>_xlfn.IFERROR(VLOOKUP(B56,'[3]DEN3B'!$H$3:$L$117,4,FALSE),0)</f>
        <v>1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52">
        <f t="shared" si="1"/>
        <v>2</v>
      </c>
    </row>
    <row r="57" spans="1:30" ht="15.75" thickBot="1">
      <c r="A57" s="58" t="s">
        <v>54</v>
      </c>
      <c r="B57" s="57" t="s">
        <v>52</v>
      </c>
      <c r="C57" s="1"/>
      <c r="D57" s="1"/>
      <c r="E57" s="110">
        <f>_xlfn.IFERROR(VLOOKUP(B57,'[3]NUM3B'!$H$3:$L$109,2,FALSE),0)</f>
        <v>0</v>
      </c>
      <c r="F57" s="110">
        <f>_xlfn.IFERROR(VLOOKUP(B57,'[3]NUM3B'!$H$3:$L$109,3,FALSE),0)</f>
        <v>1</v>
      </c>
      <c r="G57" s="110">
        <f>_xlfn.IFERROR(VLOOKUP(B57,'[3]NUM3B'!$H$3:$L$109,4,FALSE),0)</f>
        <v>3</v>
      </c>
      <c r="H57" s="110"/>
      <c r="I57" s="110"/>
      <c r="J57" s="110"/>
      <c r="K57" s="110"/>
      <c r="L57" s="110"/>
      <c r="M57" s="110"/>
      <c r="N57" s="110"/>
      <c r="O57" s="110"/>
      <c r="P57" s="110"/>
      <c r="Q57" s="52">
        <f t="shared" si="14"/>
        <v>4</v>
      </c>
      <c r="R57" s="110">
        <f>_xlfn.IFERROR(VLOOKUP(B57,'[3]DEN3B'!$H$3:$L$117,2,FALSE),0)</f>
        <v>3</v>
      </c>
      <c r="S57" s="110">
        <f>_xlfn.IFERROR(VLOOKUP(B57,'[3]DEN3B'!$H$3:$L$117,3,FALSE),0)</f>
        <v>5</v>
      </c>
      <c r="T57" s="110">
        <f>_xlfn.IFERROR(VLOOKUP(B57,'[3]DEN3B'!$H$3:$L$117,4,FALSE),0)</f>
        <v>3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52">
        <f t="shared" si="1"/>
        <v>11</v>
      </c>
    </row>
    <row r="58" spans="1:30" ht="15.75" thickBot="1">
      <c r="A58" s="58" t="s">
        <v>54</v>
      </c>
      <c r="B58" s="57" t="s">
        <v>53</v>
      </c>
      <c r="C58" s="1"/>
      <c r="D58" s="1"/>
      <c r="E58" s="110">
        <f>_xlfn.IFERROR(VLOOKUP(B58,'[3]NUM3B'!$H$3:$L$109,2,FALSE),0)</f>
        <v>0</v>
      </c>
      <c r="F58" s="110">
        <f>_xlfn.IFERROR(VLOOKUP(B58,'[3]NUM3B'!$H$3:$L$109,3,FALSE),0)</f>
        <v>0</v>
      </c>
      <c r="G58" s="110">
        <f>_xlfn.IFERROR(VLOOKUP(B58,'[3]NUM3B'!$H$3:$L$109,4,FALSE),0)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52">
        <f t="shared" si="14"/>
        <v>0</v>
      </c>
      <c r="R58" s="110">
        <f>_xlfn.IFERROR(VLOOKUP(B58,'[3]DEN3B'!$H$3:$L$117,2,FALSE),0)</f>
        <v>2</v>
      </c>
      <c r="S58" s="110">
        <f>_xlfn.IFERROR(VLOOKUP(B58,'[3]DEN3B'!$H$3:$L$117,3,FALSE),0)</f>
        <v>0</v>
      </c>
      <c r="T58" s="110">
        <f>_xlfn.IFERROR(VLOOKUP(B58,'[3]DEN3B'!$H$3:$L$117,4,FALSE),0)</f>
        <v>1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52">
        <f t="shared" si="1"/>
        <v>3</v>
      </c>
    </row>
    <row r="59" spans="1:31" ht="15.75" thickBot="1">
      <c r="A59" s="173" t="s">
        <v>156</v>
      </c>
      <c r="B59" s="174"/>
      <c r="C59" s="42">
        <f>+D59/'Metas Muni'!J10</f>
        <v>0.6296296296296297</v>
      </c>
      <c r="D59" s="43">
        <f>+Q59/AD59</f>
        <v>0.4722222222222222</v>
      </c>
      <c r="E59" s="45">
        <f>SUM(E49:E58)</f>
        <v>1</v>
      </c>
      <c r="F59" s="45">
        <f>SUM(F49:F58)</f>
        <v>6</v>
      </c>
      <c r="G59" s="45">
        <f>SUM(G49:G58)</f>
        <v>10</v>
      </c>
      <c r="H59" s="45">
        <f>SUM(H49:H58)</f>
        <v>0</v>
      </c>
      <c r="I59" s="45">
        <f aca="true" t="shared" si="15" ref="I59:N59">SUM(I49:I58)</f>
        <v>0</v>
      </c>
      <c r="J59" s="45">
        <f t="shared" si="15"/>
        <v>0</v>
      </c>
      <c r="K59" s="45">
        <f t="shared" si="15"/>
        <v>0</v>
      </c>
      <c r="L59" s="45">
        <f t="shared" si="15"/>
        <v>0</v>
      </c>
      <c r="M59" s="45">
        <f t="shared" si="15"/>
        <v>0</v>
      </c>
      <c r="N59" s="45">
        <f t="shared" si="15"/>
        <v>0</v>
      </c>
      <c r="O59" s="45">
        <f>SUM(O49:O58)</f>
        <v>0</v>
      </c>
      <c r="P59" s="45">
        <f>SUM(P49:P58)</f>
        <v>0</v>
      </c>
      <c r="Q59" s="45">
        <f aca="true" t="shared" si="16" ref="Q59:V59">SUM(Q49:Q58)</f>
        <v>17</v>
      </c>
      <c r="R59" s="45">
        <f t="shared" si="16"/>
        <v>18</v>
      </c>
      <c r="S59" s="45">
        <f t="shared" si="16"/>
        <v>9</v>
      </c>
      <c r="T59" s="45">
        <f t="shared" si="16"/>
        <v>9</v>
      </c>
      <c r="U59" s="45">
        <f t="shared" si="16"/>
        <v>0</v>
      </c>
      <c r="V59" s="45">
        <f t="shared" si="16"/>
        <v>0</v>
      </c>
      <c r="W59" s="45">
        <f aca="true" t="shared" si="17" ref="W59:AD59">SUM(W49:W58)</f>
        <v>0</v>
      </c>
      <c r="X59" s="45">
        <f t="shared" si="17"/>
        <v>0</v>
      </c>
      <c r="Y59" s="45">
        <f t="shared" si="17"/>
        <v>0</v>
      </c>
      <c r="Z59" s="45">
        <f t="shared" si="17"/>
        <v>0</v>
      </c>
      <c r="AA59" s="45">
        <f t="shared" si="17"/>
        <v>0</v>
      </c>
      <c r="AB59" s="45">
        <f t="shared" si="17"/>
        <v>0</v>
      </c>
      <c r="AC59" s="45">
        <f t="shared" si="17"/>
        <v>0</v>
      </c>
      <c r="AD59" s="45">
        <f t="shared" si="17"/>
        <v>36</v>
      </c>
      <c r="AE59" s="95"/>
    </row>
    <row r="60" spans="1:30" ht="15.75" thickBot="1">
      <c r="A60" s="58" t="s">
        <v>68</v>
      </c>
      <c r="B60" s="57" t="s">
        <v>55</v>
      </c>
      <c r="C60" s="1"/>
      <c r="D60" s="1"/>
      <c r="E60" s="110">
        <f>_xlfn.IFERROR(VLOOKUP(B60,'[3]NUM3B'!$H$3:$L$109,2,FALSE),0)</f>
        <v>8</v>
      </c>
      <c r="F60" s="110">
        <f>_xlfn.IFERROR(VLOOKUP(B60,'[3]NUM3B'!$H$3:$L$109,3,FALSE),0)</f>
        <v>7</v>
      </c>
      <c r="G60" s="110">
        <f>_xlfn.IFERROR(VLOOKUP(B60,'[3]NUM3B'!$H$3:$L$109,4,FALSE),0)</f>
        <v>8</v>
      </c>
      <c r="H60" s="110"/>
      <c r="I60" s="110"/>
      <c r="J60" s="110"/>
      <c r="K60" s="110"/>
      <c r="L60" s="110"/>
      <c r="M60" s="110"/>
      <c r="N60" s="110"/>
      <c r="O60" s="110"/>
      <c r="P60" s="110"/>
      <c r="Q60" s="52">
        <f t="shared" si="14"/>
        <v>23</v>
      </c>
      <c r="R60" s="110">
        <f>_xlfn.IFERROR(VLOOKUP(B60,'[3]DEN3B'!$H$3:$L$117,2,FALSE),0)</f>
        <v>3</v>
      </c>
      <c r="S60" s="110">
        <f>_xlfn.IFERROR(VLOOKUP(B60,'[3]DEN3B'!$H$3:$L$117,3,FALSE),0)</f>
        <v>6</v>
      </c>
      <c r="T60" s="110">
        <f>_xlfn.IFERROR(VLOOKUP(B60,'[3]DEN3B'!$H$3:$L$117,4,FALSE),0)</f>
        <v>5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52">
        <f t="shared" si="1"/>
        <v>14</v>
      </c>
    </row>
    <row r="61" spans="1:30" ht="15.75" thickBot="1">
      <c r="A61" s="58" t="s">
        <v>68</v>
      </c>
      <c r="B61" s="57" t="s">
        <v>56</v>
      </c>
      <c r="C61" s="1"/>
      <c r="D61" s="1"/>
      <c r="E61" s="110">
        <f>_xlfn.IFERROR(VLOOKUP(B61,'[3]NUM3B'!$H$3:$L$109,2,FALSE),0)</f>
        <v>0</v>
      </c>
      <c r="F61" s="110">
        <f>_xlfn.IFERROR(VLOOKUP(B61,'[3]NUM3B'!$H$3:$L$109,3,FALSE),0)</f>
        <v>0</v>
      </c>
      <c r="G61" s="110">
        <f>_xlfn.IFERROR(VLOOKUP(B61,'[3]NUM3B'!$H$3:$L$109,4,FALSE),0)</f>
        <v>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52">
        <f t="shared" si="14"/>
        <v>0</v>
      </c>
      <c r="R61" s="110">
        <f>_xlfn.IFERROR(VLOOKUP(B61,'[3]DEN3B'!$H$3:$L$117,2,FALSE),0)</f>
        <v>1</v>
      </c>
      <c r="S61" s="110">
        <f>_xlfn.IFERROR(VLOOKUP(B61,'[3]DEN3B'!$H$3:$L$117,3,FALSE),0)</f>
        <v>0</v>
      </c>
      <c r="T61" s="110">
        <f>_xlfn.IFERROR(VLOOKUP(B61,'[3]DEN3B'!$H$3:$L$117,4,FALSE),0)</f>
        <v>0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52">
        <f t="shared" si="1"/>
        <v>1</v>
      </c>
    </row>
    <row r="62" spans="1:30" ht="15.75" thickBot="1">
      <c r="A62" s="58" t="s">
        <v>68</v>
      </c>
      <c r="B62" s="57" t="s">
        <v>57</v>
      </c>
      <c r="C62" s="1"/>
      <c r="D62" s="1"/>
      <c r="E62" s="110">
        <f>_xlfn.IFERROR(VLOOKUP(B62,'[3]NUM3B'!$H$3:$L$109,2,FALSE),0)</f>
        <v>0</v>
      </c>
      <c r="F62" s="110">
        <f>_xlfn.IFERROR(VLOOKUP(B62,'[3]NUM3B'!$H$3:$L$109,3,FALSE),0)</f>
        <v>0</v>
      </c>
      <c r="G62" s="110">
        <f>_xlfn.IFERROR(VLOOKUP(B62,'[3]NUM3B'!$H$3:$L$109,4,FALSE),0)</f>
        <v>0</v>
      </c>
      <c r="H62" s="110"/>
      <c r="I62" s="110"/>
      <c r="J62" s="110"/>
      <c r="K62" s="110"/>
      <c r="L62" s="110"/>
      <c r="M62" s="110"/>
      <c r="N62" s="110"/>
      <c r="O62" s="110"/>
      <c r="P62" s="110"/>
      <c r="Q62" s="52">
        <f t="shared" si="14"/>
        <v>0</v>
      </c>
      <c r="R62" s="110">
        <f>_xlfn.IFERROR(VLOOKUP(B62,'[3]DEN3B'!$H$3:$L$117,2,FALSE),0)</f>
        <v>0</v>
      </c>
      <c r="S62" s="110">
        <f>_xlfn.IFERROR(VLOOKUP(B62,'[3]DEN3B'!$H$3:$L$117,3,FALSE),0)</f>
        <v>0</v>
      </c>
      <c r="T62" s="110">
        <f>_xlfn.IFERROR(VLOOKUP(B62,'[3]DEN3B'!$H$3:$L$117,4,FALSE),0)</f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52">
        <f t="shared" si="1"/>
        <v>0</v>
      </c>
    </row>
    <row r="63" spans="1:30" ht="15.75" thickBot="1">
      <c r="A63" s="58" t="s">
        <v>68</v>
      </c>
      <c r="B63" s="57" t="s">
        <v>58</v>
      </c>
      <c r="C63" s="1"/>
      <c r="D63" s="1"/>
      <c r="E63" s="110">
        <f>_xlfn.IFERROR(VLOOKUP(B63,'[3]NUM3B'!$H$3:$L$109,2,FALSE),0)</f>
        <v>1</v>
      </c>
      <c r="F63" s="110">
        <f>_xlfn.IFERROR(VLOOKUP(B63,'[3]NUM3B'!$H$3:$L$109,3,FALSE),0)</f>
        <v>0</v>
      </c>
      <c r="G63" s="110">
        <f>_xlfn.IFERROR(VLOOKUP(B63,'[3]NUM3B'!$H$3:$L$109,4,FALSE),0)</f>
        <v>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52">
        <f t="shared" si="14"/>
        <v>1</v>
      </c>
      <c r="R63" s="110">
        <f>_xlfn.IFERROR(VLOOKUP(B63,'[3]DEN3B'!$H$3:$L$117,2,FALSE),0)</f>
        <v>0</v>
      </c>
      <c r="S63" s="110">
        <f>_xlfn.IFERROR(VLOOKUP(B63,'[3]DEN3B'!$H$3:$L$117,3,FALSE),0)</f>
        <v>0</v>
      </c>
      <c r="T63" s="110">
        <f>_xlfn.IFERROR(VLOOKUP(B63,'[3]DEN3B'!$H$3:$L$117,4,FALSE),0)</f>
        <v>1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52">
        <f t="shared" si="1"/>
        <v>1</v>
      </c>
    </row>
    <row r="64" spans="1:30" ht="15.75" thickBot="1">
      <c r="A64" s="58" t="s">
        <v>68</v>
      </c>
      <c r="B64" s="57" t="s">
        <v>59</v>
      </c>
      <c r="C64" s="1"/>
      <c r="D64" s="1"/>
      <c r="E64" s="110">
        <f>_xlfn.IFERROR(VLOOKUP(B64,'[3]NUM3B'!$H$3:$L$109,2,FALSE),0)</f>
        <v>0</v>
      </c>
      <c r="F64" s="110">
        <f>_xlfn.IFERROR(VLOOKUP(B64,'[3]NUM3B'!$H$3:$L$109,3,FALSE),0)</f>
        <v>0</v>
      </c>
      <c r="G64" s="110">
        <f>_xlfn.IFERROR(VLOOKUP(B64,'[3]NUM3B'!$H$3:$L$109,4,FALSE),0)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52">
        <f t="shared" si="14"/>
        <v>0</v>
      </c>
      <c r="R64" s="110">
        <f>_xlfn.IFERROR(VLOOKUP(B64,'[3]DEN3B'!$H$3:$L$117,2,FALSE),0)</f>
        <v>0</v>
      </c>
      <c r="S64" s="110">
        <f>_xlfn.IFERROR(VLOOKUP(B64,'[3]DEN3B'!$H$3:$L$117,3,FALSE),0)</f>
        <v>0</v>
      </c>
      <c r="T64" s="110">
        <f>_xlfn.IFERROR(VLOOKUP(B64,'[3]DEN3B'!$H$3:$L$117,4,FALSE),0)</f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52">
        <f t="shared" si="1"/>
        <v>0</v>
      </c>
    </row>
    <row r="65" spans="1:30" ht="15.75" thickBot="1">
      <c r="A65" s="58" t="s">
        <v>68</v>
      </c>
      <c r="B65" s="57" t="s">
        <v>60</v>
      </c>
      <c r="C65" s="1"/>
      <c r="D65" s="1"/>
      <c r="E65" s="110">
        <f>_xlfn.IFERROR(VLOOKUP(B65,'[3]NUM3B'!$H$3:$L$109,2,FALSE),0)</f>
        <v>0</v>
      </c>
      <c r="F65" s="110">
        <f>_xlfn.IFERROR(VLOOKUP(B65,'[3]NUM3B'!$H$3:$L$109,3,FALSE),0)</f>
        <v>1</v>
      </c>
      <c r="G65" s="110">
        <f>_xlfn.IFERROR(VLOOKUP(B65,'[3]NUM3B'!$H$3:$L$109,4,FALSE),0)</f>
        <v>2</v>
      </c>
      <c r="H65" s="110"/>
      <c r="I65" s="110"/>
      <c r="J65" s="110"/>
      <c r="K65" s="110"/>
      <c r="L65" s="110"/>
      <c r="M65" s="110"/>
      <c r="N65" s="110"/>
      <c r="O65" s="110"/>
      <c r="P65" s="110"/>
      <c r="Q65" s="52">
        <f t="shared" si="14"/>
        <v>3</v>
      </c>
      <c r="R65" s="110">
        <f>_xlfn.IFERROR(VLOOKUP(B65,'[3]DEN3B'!$H$3:$L$117,2,FALSE),0)</f>
        <v>3</v>
      </c>
      <c r="S65" s="110">
        <f>_xlfn.IFERROR(VLOOKUP(B65,'[3]DEN3B'!$H$3:$L$117,3,FALSE),0)</f>
        <v>0</v>
      </c>
      <c r="T65" s="110">
        <f>_xlfn.IFERROR(VLOOKUP(B65,'[3]DEN3B'!$H$3:$L$117,4,FALSE),0)</f>
        <v>0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52">
        <f t="shared" si="1"/>
        <v>3</v>
      </c>
    </row>
    <row r="66" spans="1:30" ht="15.75" thickBot="1">
      <c r="A66" s="58" t="s">
        <v>68</v>
      </c>
      <c r="B66" s="57" t="s">
        <v>61</v>
      </c>
      <c r="C66" s="1"/>
      <c r="D66" s="1"/>
      <c r="E66" s="110">
        <f>_xlfn.IFERROR(VLOOKUP(B66,'[3]NUM3B'!$H$3:$L$109,2,FALSE),0)</f>
        <v>0</v>
      </c>
      <c r="F66" s="110">
        <f>_xlfn.IFERROR(VLOOKUP(B66,'[3]NUM3B'!$H$3:$L$109,3,FALSE),0)</f>
        <v>1</v>
      </c>
      <c r="G66" s="110">
        <f>_xlfn.IFERROR(VLOOKUP(B66,'[3]NUM3B'!$H$3:$L$109,4,FALSE),0)</f>
        <v>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52">
        <f t="shared" si="14"/>
        <v>1</v>
      </c>
      <c r="R66" s="110">
        <f>_xlfn.IFERROR(VLOOKUP(B66,'[3]DEN3B'!$H$3:$L$117,2,FALSE),0)</f>
        <v>0</v>
      </c>
      <c r="S66" s="110">
        <f>_xlfn.IFERROR(VLOOKUP(B66,'[3]DEN3B'!$H$3:$L$117,3,FALSE),0)</f>
        <v>1</v>
      </c>
      <c r="T66" s="110">
        <f>_xlfn.IFERROR(VLOOKUP(B66,'[3]DEN3B'!$H$3:$L$117,4,FALSE),0)</f>
        <v>0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52">
        <f t="shared" si="1"/>
        <v>1</v>
      </c>
    </row>
    <row r="67" spans="1:30" ht="15.75" thickBot="1">
      <c r="A67" s="58" t="s">
        <v>68</v>
      </c>
      <c r="B67" s="57" t="s">
        <v>62</v>
      </c>
      <c r="C67" s="1"/>
      <c r="D67" s="1"/>
      <c r="E67" s="110">
        <f>_xlfn.IFERROR(VLOOKUP(B67,'[3]NUM3B'!$H$3:$L$109,2,FALSE),0)</f>
        <v>0</v>
      </c>
      <c r="F67" s="110">
        <f>_xlfn.IFERROR(VLOOKUP(B67,'[3]NUM3B'!$H$3:$L$109,3,FALSE),0)</f>
        <v>0</v>
      </c>
      <c r="G67" s="110">
        <f>_xlfn.IFERROR(VLOOKUP(B67,'[3]NUM3B'!$H$3:$L$109,4,FALSE),0)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52">
        <f t="shared" si="14"/>
        <v>0</v>
      </c>
      <c r="R67" s="110">
        <f>_xlfn.IFERROR(VLOOKUP(B67,'[3]DEN3B'!$H$3:$L$117,2,FALSE),0)</f>
        <v>0</v>
      </c>
      <c r="S67" s="110">
        <f>_xlfn.IFERROR(VLOOKUP(B67,'[3]DEN3B'!$H$3:$L$117,3,FALSE),0)</f>
        <v>0</v>
      </c>
      <c r="T67" s="110">
        <f>_xlfn.IFERROR(VLOOKUP(B67,'[3]DEN3B'!$H$3:$L$117,4,FALSE),0)</f>
        <v>0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52">
        <f t="shared" si="1"/>
        <v>0</v>
      </c>
    </row>
    <row r="68" spans="1:30" ht="15.75" thickBot="1">
      <c r="A68" s="58" t="s">
        <v>68</v>
      </c>
      <c r="B68" s="57" t="s">
        <v>63</v>
      </c>
      <c r="C68" s="1"/>
      <c r="D68" s="1"/>
      <c r="E68" s="110">
        <f>_xlfn.IFERROR(VLOOKUP(B68,'[3]NUM3B'!$H$3:$L$109,2,FALSE),0)</f>
        <v>0</v>
      </c>
      <c r="F68" s="110">
        <f>_xlfn.IFERROR(VLOOKUP(B68,'[3]NUM3B'!$H$3:$L$109,3,FALSE),0)</f>
        <v>0</v>
      </c>
      <c r="G68" s="110">
        <f>_xlfn.IFERROR(VLOOKUP(B68,'[3]NUM3B'!$H$3:$L$109,4,FALSE),0)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52">
        <f t="shared" si="14"/>
        <v>0</v>
      </c>
      <c r="R68" s="110">
        <f>_xlfn.IFERROR(VLOOKUP(B68,'[3]DEN3B'!$H$3:$L$117,2,FALSE),0)</f>
        <v>0</v>
      </c>
      <c r="S68" s="110">
        <f>_xlfn.IFERROR(VLOOKUP(B68,'[3]DEN3B'!$H$3:$L$117,3,FALSE),0)</f>
        <v>0</v>
      </c>
      <c r="T68" s="110">
        <f>_xlfn.IFERROR(VLOOKUP(B68,'[3]DEN3B'!$H$3:$L$117,4,FALSE),0)</f>
        <v>0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52">
        <f t="shared" si="1"/>
        <v>0</v>
      </c>
    </row>
    <row r="69" spans="1:30" ht="15.75" thickBot="1">
      <c r="A69" s="58" t="s">
        <v>68</v>
      </c>
      <c r="B69" s="57" t="s">
        <v>64</v>
      </c>
      <c r="C69" s="1"/>
      <c r="D69" s="1"/>
      <c r="E69" s="110">
        <f>_xlfn.IFERROR(VLOOKUP(B69,'[3]NUM3B'!$H$3:$L$109,2,FALSE),0)</f>
        <v>0</v>
      </c>
      <c r="F69" s="110">
        <f>_xlfn.IFERROR(VLOOKUP(B69,'[3]NUM3B'!$H$3:$L$109,3,FALSE),0)</f>
        <v>0</v>
      </c>
      <c r="G69" s="110">
        <f>_xlfn.IFERROR(VLOOKUP(B69,'[3]NUM3B'!$H$3:$L$109,4,FALSE),0)</f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52">
        <f t="shared" si="14"/>
        <v>0</v>
      </c>
      <c r="R69" s="110">
        <f>_xlfn.IFERROR(VLOOKUP(B69,'[3]DEN3B'!$H$3:$L$117,2,FALSE),0)</f>
        <v>0</v>
      </c>
      <c r="S69" s="110">
        <f>_xlfn.IFERROR(VLOOKUP(B69,'[3]DEN3B'!$H$3:$L$117,3,FALSE),0)</f>
        <v>0</v>
      </c>
      <c r="T69" s="110">
        <f>_xlfn.IFERROR(VLOOKUP(B69,'[3]DEN3B'!$H$3:$L$117,4,FALSE),0)</f>
        <v>0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52">
        <f t="shared" si="1"/>
        <v>0</v>
      </c>
    </row>
    <row r="70" spans="1:30" ht="15.75" thickBot="1">
      <c r="A70" s="58" t="s">
        <v>68</v>
      </c>
      <c r="B70" s="57" t="s">
        <v>65</v>
      </c>
      <c r="C70" s="1"/>
      <c r="D70" s="1"/>
      <c r="E70" s="110">
        <f>_xlfn.IFERROR(VLOOKUP(B70,'[3]NUM3B'!$H$3:$L$109,2,FALSE),0)</f>
        <v>0</v>
      </c>
      <c r="F70" s="110">
        <f>_xlfn.IFERROR(VLOOKUP(B70,'[3]NUM3B'!$H$3:$L$109,3,FALSE),0)</f>
        <v>0</v>
      </c>
      <c r="G70" s="110">
        <f>_xlfn.IFERROR(VLOOKUP(B70,'[3]NUM3B'!$H$3:$L$109,4,FALSE),0)</f>
        <v>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52">
        <f t="shared" si="14"/>
        <v>1</v>
      </c>
      <c r="R70" s="110">
        <f>_xlfn.IFERROR(VLOOKUP(B70,'[3]DEN3B'!$H$3:$L$117,2,FALSE),0)</f>
        <v>1</v>
      </c>
      <c r="S70" s="110">
        <f>_xlfn.IFERROR(VLOOKUP(B70,'[3]DEN3B'!$H$3:$L$117,3,FALSE),0)</f>
        <v>2</v>
      </c>
      <c r="T70" s="110">
        <f>_xlfn.IFERROR(VLOOKUP(B70,'[3]DEN3B'!$H$3:$L$117,4,FALSE),0)</f>
        <v>0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52">
        <f t="shared" si="1"/>
        <v>3</v>
      </c>
    </row>
    <row r="71" spans="1:30" ht="15.75" thickBot="1">
      <c r="A71" s="58" t="s">
        <v>68</v>
      </c>
      <c r="B71" s="57" t="s">
        <v>66</v>
      </c>
      <c r="C71" s="1"/>
      <c r="D71" s="1"/>
      <c r="E71" s="110">
        <f>_xlfn.IFERROR(VLOOKUP(B71,'[3]NUM3B'!$H$3:$L$109,2,FALSE),0)</f>
        <v>0</v>
      </c>
      <c r="F71" s="110">
        <f>_xlfn.IFERROR(VLOOKUP(B71,'[3]NUM3B'!$H$3:$L$109,3,FALSE),0)</f>
        <v>1</v>
      </c>
      <c r="G71" s="110">
        <f>_xlfn.IFERROR(VLOOKUP(B71,'[3]NUM3B'!$H$3:$L$109,4,FALSE),0)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52">
        <f t="shared" si="14"/>
        <v>1</v>
      </c>
      <c r="R71" s="110">
        <f>_xlfn.IFERROR(VLOOKUP(B71,'[3]DEN3B'!$H$3:$L$117,2,FALSE),0)</f>
        <v>0</v>
      </c>
      <c r="S71" s="110">
        <f>_xlfn.IFERROR(VLOOKUP(B71,'[3]DEN3B'!$H$3:$L$117,3,FALSE),0)</f>
        <v>0</v>
      </c>
      <c r="T71" s="110">
        <f>_xlfn.IFERROR(VLOOKUP(B71,'[3]DEN3B'!$H$3:$L$117,4,FALSE),0)</f>
        <v>0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52">
        <f t="shared" si="1"/>
        <v>0</v>
      </c>
    </row>
    <row r="72" spans="1:30" ht="15.75" thickBot="1">
      <c r="A72" s="58" t="s">
        <v>68</v>
      </c>
      <c r="B72" s="57" t="s">
        <v>67</v>
      </c>
      <c r="C72" s="1"/>
      <c r="D72" s="1"/>
      <c r="E72" s="110">
        <f>_xlfn.IFERROR(VLOOKUP(B72,'[3]NUM3B'!$H$3:$L$109,2,FALSE),0)</f>
        <v>0</v>
      </c>
      <c r="F72" s="110">
        <f>_xlfn.IFERROR(VLOOKUP(B72,'[3]NUM3B'!$H$3:$L$109,3,FALSE),0)</f>
        <v>0</v>
      </c>
      <c r="G72" s="110">
        <f>_xlfn.IFERROR(VLOOKUP(B72,'[3]NUM3B'!$H$3:$L$109,4,FALSE),0)</f>
        <v>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52">
        <f t="shared" si="14"/>
        <v>0</v>
      </c>
      <c r="R72" s="110">
        <f>_xlfn.IFERROR(VLOOKUP(B72,'[3]DEN3B'!$H$3:$L$117,2,FALSE),0)</f>
        <v>0</v>
      </c>
      <c r="S72" s="110">
        <f>_xlfn.IFERROR(VLOOKUP(B72,'[3]DEN3B'!$H$3:$L$117,3,FALSE),0)</f>
        <v>0</v>
      </c>
      <c r="T72" s="110">
        <f>_xlfn.IFERROR(VLOOKUP(B72,'[3]DEN3B'!$H$3:$L$117,4,FALSE),0)</f>
        <v>1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52">
        <f t="shared" si="1"/>
        <v>1</v>
      </c>
    </row>
    <row r="73" spans="1:30" ht="15.75" thickBot="1">
      <c r="A73" s="58" t="s">
        <v>68</v>
      </c>
      <c r="B73" s="57" t="s">
        <v>293</v>
      </c>
      <c r="C73" s="1"/>
      <c r="D73" s="1"/>
      <c r="E73" s="110">
        <f>_xlfn.IFERROR(VLOOKUP(B73,'[3]NUM3B'!$H$3:$L$109,2,FALSE),0)</f>
        <v>7</v>
      </c>
      <c r="F73" s="110">
        <f>_xlfn.IFERROR(VLOOKUP(B73,'[3]NUM3B'!$H$3:$L$109,3,FALSE),0)</f>
        <v>17</v>
      </c>
      <c r="G73" s="110">
        <f>_xlfn.IFERROR(VLOOKUP(B73,'[3]NUM3B'!$H$3:$L$109,4,FALSE),0)</f>
        <v>15</v>
      </c>
      <c r="H73" s="110"/>
      <c r="I73" s="110"/>
      <c r="J73" s="110"/>
      <c r="K73" s="110"/>
      <c r="L73" s="110"/>
      <c r="M73" s="110"/>
      <c r="N73" s="110"/>
      <c r="O73" s="110"/>
      <c r="P73" s="110"/>
      <c r="Q73" s="52">
        <f t="shared" si="14"/>
        <v>39</v>
      </c>
      <c r="R73" s="110">
        <f>_xlfn.IFERROR(VLOOKUP(B73,'[3]DEN3B'!$H$3:$L$117,2,FALSE),0)</f>
        <v>19</v>
      </c>
      <c r="S73" s="110">
        <f>_xlfn.IFERROR(VLOOKUP(B73,'[3]DEN3B'!$H$3:$L$117,3,FALSE),0)</f>
        <v>13</v>
      </c>
      <c r="T73" s="110">
        <f>_xlfn.IFERROR(VLOOKUP(B73,'[3]DEN3B'!$H$3:$L$117,4,FALSE),0)</f>
        <v>9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52">
        <f t="shared" si="1"/>
        <v>41</v>
      </c>
    </row>
    <row r="74" spans="1:31" ht="15.75" thickBot="1">
      <c r="A74" s="173" t="s">
        <v>157</v>
      </c>
      <c r="B74" s="174"/>
      <c r="C74" s="42">
        <f>+D74/'Metas Muni'!J11</f>
        <v>1.2637362637362637</v>
      </c>
      <c r="D74" s="43">
        <f>+Q74/AD74</f>
        <v>1.0615384615384615</v>
      </c>
      <c r="E74" s="45">
        <f>SUM(E60:E73)</f>
        <v>16</v>
      </c>
      <c r="F74" s="45">
        <f aca="true" t="shared" si="18" ref="F74:P74">SUM(F60:F73)</f>
        <v>27</v>
      </c>
      <c r="G74" s="45">
        <f t="shared" si="18"/>
        <v>26</v>
      </c>
      <c r="H74" s="45">
        <f t="shared" si="18"/>
        <v>0</v>
      </c>
      <c r="I74" s="45">
        <f t="shared" si="18"/>
        <v>0</v>
      </c>
      <c r="J74" s="45">
        <f t="shared" si="18"/>
        <v>0</v>
      </c>
      <c r="K74" s="45">
        <f t="shared" si="18"/>
        <v>0</v>
      </c>
      <c r="L74" s="45">
        <f t="shared" si="18"/>
        <v>0</v>
      </c>
      <c r="M74" s="45">
        <f t="shared" si="18"/>
        <v>0</v>
      </c>
      <c r="N74" s="45">
        <f t="shared" si="18"/>
        <v>0</v>
      </c>
      <c r="O74" s="45">
        <f t="shared" si="18"/>
        <v>0</v>
      </c>
      <c r="P74" s="45">
        <f t="shared" si="18"/>
        <v>0</v>
      </c>
      <c r="Q74" s="45">
        <f>SUM(Q60:Q73)</f>
        <v>69</v>
      </c>
      <c r="R74" s="45">
        <f>SUM(R60:R72)</f>
        <v>8</v>
      </c>
      <c r="S74" s="45">
        <f>SUM(S60:S72)</f>
        <v>9</v>
      </c>
      <c r="T74" s="45">
        <f>SUM(T60:T72)</f>
        <v>7</v>
      </c>
      <c r="U74" s="45">
        <f>SUM(U60:U72)</f>
        <v>0</v>
      </c>
      <c r="V74" s="45">
        <f>SUM(V60:V72)</f>
        <v>0</v>
      </c>
      <c r="W74" s="45">
        <f aca="true" t="shared" si="19" ref="W74:AC74">SUM(W60:W72)</f>
        <v>0</v>
      </c>
      <c r="X74" s="45">
        <f t="shared" si="19"/>
        <v>0</v>
      </c>
      <c r="Y74" s="45">
        <f t="shared" si="19"/>
        <v>0</v>
      </c>
      <c r="Z74" s="45">
        <f t="shared" si="19"/>
        <v>0</v>
      </c>
      <c r="AA74" s="45">
        <f t="shared" si="19"/>
        <v>0</v>
      </c>
      <c r="AB74" s="45">
        <f t="shared" si="19"/>
        <v>0</v>
      </c>
      <c r="AC74" s="45">
        <f t="shared" si="19"/>
        <v>0</v>
      </c>
      <c r="AD74" s="45">
        <f>SUM(AD60:AD73)</f>
        <v>65</v>
      </c>
      <c r="AE74" s="95"/>
    </row>
    <row r="75" spans="1:30" ht="15.75" thickBot="1">
      <c r="A75" s="58" t="s">
        <v>79</v>
      </c>
      <c r="B75" s="57" t="s">
        <v>69</v>
      </c>
      <c r="C75" s="1"/>
      <c r="D75" s="1"/>
      <c r="E75" s="110">
        <f>_xlfn.IFERROR(VLOOKUP(B75,'[3]NUM3B'!$H$3:$L$109,2,FALSE),0)</f>
        <v>1</v>
      </c>
      <c r="F75" s="110">
        <f>_xlfn.IFERROR(VLOOKUP(B75,'[3]NUM3B'!$H$3:$L$109,3,FALSE),0)</f>
        <v>1</v>
      </c>
      <c r="G75" s="110">
        <f>_xlfn.IFERROR(VLOOKUP(B75,'[3]NUM3B'!$H$3:$L$109,4,FALSE),0)</f>
        <v>8</v>
      </c>
      <c r="H75" s="110"/>
      <c r="I75" s="110"/>
      <c r="J75" s="110"/>
      <c r="K75" s="110"/>
      <c r="L75" s="110"/>
      <c r="M75" s="110"/>
      <c r="N75" s="110"/>
      <c r="O75" s="110"/>
      <c r="P75" s="110"/>
      <c r="Q75" s="52">
        <f t="shared" si="14"/>
        <v>10</v>
      </c>
      <c r="R75" s="110">
        <f>_xlfn.IFERROR(VLOOKUP(B75,'[3]DEN3B'!$H$3:$L$117,2,FALSE),0)</f>
        <v>8</v>
      </c>
      <c r="S75" s="110">
        <f>_xlfn.IFERROR(VLOOKUP(B75,'[3]DEN3B'!$H$3:$L$117,3,FALSE),0)</f>
        <v>6</v>
      </c>
      <c r="T75" s="110">
        <f>_xlfn.IFERROR(VLOOKUP(B75,'[3]DEN3B'!$H$3:$L$117,4,FALSE),0)</f>
        <v>5</v>
      </c>
      <c r="U75" s="110"/>
      <c r="V75" s="110"/>
      <c r="W75" s="110"/>
      <c r="X75" s="110"/>
      <c r="Y75" s="110"/>
      <c r="Z75" s="110"/>
      <c r="AA75" s="110"/>
      <c r="AB75" s="110"/>
      <c r="AC75" s="110"/>
      <c r="AD75" s="52">
        <f aca="true" t="shared" si="20" ref="AD75:AD140">SUM(R75:AC75)</f>
        <v>19</v>
      </c>
    </row>
    <row r="76" spans="1:30" ht="15.75" thickBot="1">
      <c r="A76" s="58" t="s">
        <v>79</v>
      </c>
      <c r="B76" s="57" t="s">
        <v>70</v>
      </c>
      <c r="C76" s="1"/>
      <c r="D76" s="1"/>
      <c r="E76" s="110">
        <f>_xlfn.IFERROR(VLOOKUP(B76,'[3]NUM3B'!$H$3:$L$109,2,FALSE),0)</f>
        <v>0</v>
      </c>
      <c r="F76" s="110">
        <f>_xlfn.IFERROR(VLOOKUP(B76,'[3]NUM3B'!$H$3:$L$109,3,FALSE),0)</f>
        <v>0</v>
      </c>
      <c r="G76" s="110">
        <f>_xlfn.IFERROR(VLOOKUP(B76,'[3]NUM3B'!$H$3:$L$109,4,FALSE),0)</f>
        <v>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52">
        <f t="shared" si="14"/>
        <v>0</v>
      </c>
      <c r="R76" s="110">
        <f>_xlfn.IFERROR(VLOOKUP(B76,'[3]DEN3B'!$H$3:$L$117,2,FALSE),0)</f>
        <v>0</v>
      </c>
      <c r="S76" s="110">
        <f>_xlfn.IFERROR(VLOOKUP(B76,'[3]DEN3B'!$H$3:$L$117,3,FALSE),0)</f>
        <v>0</v>
      </c>
      <c r="T76" s="110">
        <f>_xlfn.IFERROR(VLOOKUP(B76,'[3]DEN3B'!$H$3:$L$117,4,FALSE),0)</f>
        <v>0</v>
      </c>
      <c r="U76" s="110"/>
      <c r="V76" s="110"/>
      <c r="W76" s="110"/>
      <c r="X76" s="110"/>
      <c r="Y76" s="110"/>
      <c r="Z76" s="110"/>
      <c r="AA76" s="110"/>
      <c r="AB76" s="110"/>
      <c r="AC76" s="110"/>
      <c r="AD76" s="52">
        <f t="shared" si="20"/>
        <v>0</v>
      </c>
    </row>
    <row r="77" spans="1:30" ht="15.75" thickBot="1">
      <c r="A77" s="58" t="s">
        <v>79</v>
      </c>
      <c r="B77" s="57" t="s">
        <v>71</v>
      </c>
      <c r="C77" s="1"/>
      <c r="D77" s="1"/>
      <c r="E77" s="110">
        <f>_xlfn.IFERROR(VLOOKUP(B77,'[3]NUM3B'!$H$3:$L$109,2,FALSE),0)</f>
        <v>0</v>
      </c>
      <c r="F77" s="110">
        <f>_xlfn.IFERROR(VLOOKUP(B77,'[3]NUM3B'!$H$3:$L$109,3,FALSE),0)</f>
        <v>0</v>
      </c>
      <c r="G77" s="110">
        <f>_xlfn.IFERROR(VLOOKUP(B77,'[3]NUM3B'!$H$3:$L$109,4,FALSE),0)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52">
        <f t="shared" si="14"/>
        <v>0</v>
      </c>
      <c r="R77" s="110">
        <f>_xlfn.IFERROR(VLOOKUP(B77,'[3]DEN3B'!$H$3:$L$117,2,FALSE),0)</f>
        <v>0</v>
      </c>
      <c r="S77" s="110">
        <f>_xlfn.IFERROR(VLOOKUP(B77,'[3]DEN3B'!$H$3:$L$117,3,FALSE),0)</f>
        <v>0</v>
      </c>
      <c r="T77" s="110">
        <f>_xlfn.IFERROR(VLOOKUP(B77,'[3]DEN3B'!$H$3:$L$117,4,FALSE),0)</f>
        <v>0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52">
        <f t="shared" si="20"/>
        <v>0</v>
      </c>
    </row>
    <row r="78" spans="1:30" ht="15.75" thickBot="1">
      <c r="A78" s="58" t="s">
        <v>79</v>
      </c>
      <c r="B78" s="57" t="s">
        <v>72</v>
      </c>
      <c r="C78" s="1"/>
      <c r="D78" s="1"/>
      <c r="E78" s="110">
        <f>_xlfn.IFERROR(VLOOKUP(B78,'[3]NUM3B'!$H$3:$L$109,2,FALSE),0)</f>
        <v>0</v>
      </c>
      <c r="F78" s="110">
        <f>_xlfn.IFERROR(VLOOKUP(B78,'[3]NUM3B'!$H$3:$L$109,3,FALSE),0)</f>
        <v>0</v>
      </c>
      <c r="G78" s="110">
        <f>_xlfn.IFERROR(VLOOKUP(B78,'[3]NUM3B'!$H$3:$L$109,4,FALSE),0)</f>
        <v>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52">
        <f t="shared" si="14"/>
        <v>0</v>
      </c>
      <c r="R78" s="110">
        <f>_xlfn.IFERROR(VLOOKUP(B78,'[3]DEN3B'!$H$3:$L$117,2,FALSE),0)</f>
        <v>0</v>
      </c>
      <c r="S78" s="110">
        <f>_xlfn.IFERROR(VLOOKUP(B78,'[3]DEN3B'!$H$3:$L$117,3,FALSE),0)</f>
        <v>0</v>
      </c>
      <c r="T78" s="110">
        <f>_xlfn.IFERROR(VLOOKUP(B78,'[3]DEN3B'!$H$3:$L$117,4,FALSE),0)</f>
        <v>0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52">
        <f t="shared" si="20"/>
        <v>0</v>
      </c>
    </row>
    <row r="79" spans="1:30" ht="15.75" thickBot="1">
      <c r="A79" s="58" t="s">
        <v>79</v>
      </c>
      <c r="B79" s="57" t="s">
        <v>73</v>
      </c>
      <c r="C79" s="1"/>
      <c r="D79" s="1"/>
      <c r="E79" s="110">
        <f>_xlfn.IFERROR(VLOOKUP(B79,'[3]NUM3B'!$H$3:$L$109,2,FALSE),0)</f>
        <v>0</v>
      </c>
      <c r="F79" s="110">
        <f>_xlfn.IFERROR(VLOOKUP(B79,'[3]NUM3B'!$H$3:$L$109,3,FALSE),0)</f>
        <v>0</v>
      </c>
      <c r="G79" s="110">
        <f>_xlfn.IFERROR(VLOOKUP(B79,'[3]NUM3B'!$H$3:$L$109,4,FALSE),0)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52">
        <f t="shared" si="14"/>
        <v>0</v>
      </c>
      <c r="R79" s="110">
        <f>_xlfn.IFERROR(VLOOKUP(B79,'[3]DEN3B'!$H$3:$L$117,2,FALSE),0)</f>
        <v>0</v>
      </c>
      <c r="S79" s="110">
        <f>_xlfn.IFERROR(VLOOKUP(B79,'[3]DEN3B'!$H$3:$L$117,3,FALSE),0)</f>
        <v>0</v>
      </c>
      <c r="T79" s="110">
        <f>_xlfn.IFERROR(VLOOKUP(B79,'[3]DEN3B'!$H$3:$L$117,4,FALSE),0)</f>
        <v>1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52">
        <f t="shared" si="20"/>
        <v>1</v>
      </c>
    </row>
    <row r="80" spans="1:30" ht="15.75" thickBot="1">
      <c r="A80" s="58" t="s">
        <v>79</v>
      </c>
      <c r="B80" s="57" t="s">
        <v>74</v>
      </c>
      <c r="C80" s="1"/>
      <c r="D80" s="1"/>
      <c r="E80" s="110">
        <f>_xlfn.IFERROR(VLOOKUP(B80,'[3]NUM3B'!$H$3:$L$109,2,FALSE),0)</f>
        <v>0</v>
      </c>
      <c r="F80" s="110">
        <f>_xlfn.IFERROR(VLOOKUP(B80,'[3]NUM3B'!$H$3:$L$109,3,FALSE),0)</f>
        <v>0</v>
      </c>
      <c r="G80" s="110">
        <f>_xlfn.IFERROR(VLOOKUP(B80,'[3]NUM3B'!$H$3:$L$109,4,FALSE),0)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52">
        <f t="shared" si="14"/>
        <v>0</v>
      </c>
      <c r="R80" s="110">
        <f>_xlfn.IFERROR(VLOOKUP(B80,'[3]DEN3B'!$H$3:$L$117,2,FALSE),0)</f>
        <v>0</v>
      </c>
      <c r="S80" s="110">
        <f>_xlfn.IFERROR(VLOOKUP(B80,'[3]DEN3B'!$H$3:$L$117,3,FALSE),0)</f>
        <v>0</v>
      </c>
      <c r="T80" s="110">
        <f>_xlfn.IFERROR(VLOOKUP(B80,'[3]DEN3B'!$H$3:$L$117,4,FALSE),0)</f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52">
        <f t="shared" si="20"/>
        <v>0</v>
      </c>
    </row>
    <row r="81" spans="1:30" ht="15.75" thickBot="1">
      <c r="A81" s="58" t="s">
        <v>79</v>
      </c>
      <c r="B81" s="57" t="s">
        <v>75</v>
      </c>
      <c r="C81" s="1"/>
      <c r="D81" s="1"/>
      <c r="E81" s="110">
        <f>_xlfn.IFERROR(VLOOKUP(B81,'[3]NUM3B'!$H$3:$L$109,2,FALSE),0)</f>
        <v>0</v>
      </c>
      <c r="F81" s="110">
        <f>_xlfn.IFERROR(VLOOKUP(B81,'[3]NUM3B'!$H$3:$L$109,3,FALSE),0)</f>
        <v>0</v>
      </c>
      <c r="G81" s="110">
        <f>_xlfn.IFERROR(VLOOKUP(B81,'[3]NUM3B'!$H$3:$L$109,4,FALSE),0)</f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52">
        <f t="shared" si="14"/>
        <v>0</v>
      </c>
      <c r="R81" s="110">
        <f>_xlfn.IFERROR(VLOOKUP(B81,'[3]DEN3B'!$H$3:$L$117,2,FALSE),0)</f>
        <v>0</v>
      </c>
      <c r="S81" s="110">
        <f>_xlfn.IFERROR(VLOOKUP(B81,'[3]DEN3B'!$H$3:$L$117,3,FALSE),0)</f>
        <v>0</v>
      </c>
      <c r="T81" s="110">
        <f>_xlfn.IFERROR(VLOOKUP(B81,'[3]DEN3B'!$H$3:$L$117,4,FALSE),0)</f>
        <v>0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52">
        <f t="shared" si="20"/>
        <v>0</v>
      </c>
    </row>
    <row r="82" spans="1:30" ht="15.75" thickBot="1">
      <c r="A82" s="58" t="s">
        <v>79</v>
      </c>
      <c r="B82" s="57" t="s">
        <v>76</v>
      </c>
      <c r="C82" s="1"/>
      <c r="D82" s="1"/>
      <c r="E82" s="110">
        <f>_xlfn.IFERROR(VLOOKUP(B82,'[3]NUM3B'!$H$3:$L$109,2,FALSE),0)</f>
        <v>0</v>
      </c>
      <c r="F82" s="110">
        <f>_xlfn.IFERROR(VLOOKUP(B82,'[3]NUM3B'!$H$3:$L$109,3,FALSE),0)</f>
        <v>0</v>
      </c>
      <c r="G82" s="110">
        <f>_xlfn.IFERROR(VLOOKUP(B82,'[3]NUM3B'!$H$3:$L$109,4,FALSE),0)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52">
        <f t="shared" si="14"/>
        <v>0</v>
      </c>
      <c r="R82" s="110">
        <f>_xlfn.IFERROR(VLOOKUP(B82,'[3]DEN3B'!$H$3:$L$117,2,FALSE),0)</f>
        <v>0</v>
      </c>
      <c r="S82" s="110">
        <f>_xlfn.IFERROR(VLOOKUP(B82,'[3]DEN3B'!$H$3:$L$117,3,FALSE),0)</f>
        <v>0</v>
      </c>
      <c r="T82" s="110">
        <f>_xlfn.IFERROR(VLOOKUP(B82,'[3]DEN3B'!$H$3:$L$117,4,FALSE),0)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52">
        <f t="shared" si="20"/>
        <v>0</v>
      </c>
    </row>
    <row r="83" spans="1:30" ht="15.75" thickBot="1">
      <c r="A83" s="58" t="s">
        <v>79</v>
      </c>
      <c r="B83" s="57" t="s">
        <v>77</v>
      </c>
      <c r="C83" s="1"/>
      <c r="D83" s="1"/>
      <c r="E83" s="110">
        <f>_xlfn.IFERROR(VLOOKUP(B83,'[3]NUM3B'!$H$3:$L$109,2,FALSE),0)</f>
        <v>0</v>
      </c>
      <c r="F83" s="110">
        <f>_xlfn.IFERROR(VLOOKUP(B83,'[3]NUM3B'!$H$3:$L$109,3,FALSE),0)</f>
        <v>0</v>
      </c>
      <c r="G83" s="110">
        <f>_xlfn.IFERROR(VLOOKUP(B83,'[3]NUM3B'!$H$3:$L$109,4,FALSE),0)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52">
        <f t="shared" si="14"/>
        <v>0</v>
      </c>
      <c r="R83" s="110">
        <f>_xlfn.IFERROR(VLOOKUP(B83,'[3]DEN3B'!$H$3:$L$117,2,FALSE),0)</f>
        <v>0</v>
      </c>
      <c r="S83" s="110">
        <f>_xlfn.IFERROR(VLOOKUP(B83,'[3]DEN3B'!$H$3:$L$117,3,FALSE),0)</f>
        <v>0</v>
      </c>
      <c r="T83" s="110">
        <f>_xlfn.IFERROR(VLOOKUP(B83,'[3]DEN3B'!$H$3:$L$117,4,FALSE),0)</f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52">
        <f t="shared" si="20"/>
        <v>0</v>
      </c>
    </row>
    <row r="84" spans="1:30" ht="15.75" thickBot="1">
      <c r="A84" s="58" t="s">
        <v>79</v>
      </c>
      <c r="B84" s="57" t="s">
        <v>78</v>
      </c>
      <c r="C84" s="1"/>
      <c r="D84" s="1"/>
      <c r="E84" s="110">
        <f>_xlfn.IFERROR(VLOOKUP(B84,'[3]NUM3B'!$H$3:$L$109,2,FALSE),0)</f>
        <v>0</v>
      </c>
      <c r="F84" s="110">
        <f>_xlfn.IFERROR(VLOOKUP(B84,'[3]NUM3B'!$H$3:$L$109,3,FALSE),0)</f>
        <v>0</v>
      </c>
      <c r="G84" s="110">
        <f>_xlfn.IFERROR(VLOOKUP(B84,'[3]NUM3B'!$H$3:$L$109,4,FALSE),0)</f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52">
        <f t="shared" si="14"/>
        <v>0</v>
      </c>
      <c r="R84" s="110">
        <f>_xlfn.IFERROR(VLOOKUP(B84,'[3]DEN3B'!$H$3:$L$117,2,FALSE),0)</f>
        <v>0</v>
      </c>
      <c r="S84" s="110">
        <f>_xlfn.IFERROR(VLOOKUP(B84,'[3]DEN3B'!$H$3:$L$117,3,FALSE),0)</f>
        <v>0</v>
      </c>
      <c r="T84" s="110">
        <f>_xlfn.IFERROR(VLOOKUP(B84,'[3]DEN3B'!$H$3:$L$117,4,FALSE),0)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52">
        <f t="shared" si="20"/>
        <v>0</v>
      </c>
    </row>
    <row r="85" spans="1:31" ht="15.75" thickBot="1">
      <c r="A85" s="173" t="s">
        <v>17</v>
      </c>
      <c r="B85" s="174"/>
      <c r="C85" s="42">
        <f>+D85/'Metas Muni'!J12</f>
        <v>0.6578947368421053</v>
      </c>
      <c r="D85" s="43">
        <f>+Q85/AD85</f>
        <v>0.5</v>
      </c>
      <c r="E85" s="45">
        <f>SUM(E75:E84)</f>
        <v>1</v>
      </c>
      <c r="F85" s="45">
        <f>SUM(F75:F84)</f>
        <v>1</v>
      </c>
      <c r="G85" s="45">
        <f>SUM(G75:G84)</f>
        <v>8</v>
      </c>
      <c r="H85" s="45">
        <f>SUM(H75:H84)</f>
        <v>0</v>
      </c>
      <c r="I85" s="45">
        <f aca="true" t="shared" si="21" ref="I85:N85">SUM(I75:I84)</f>
        <v>0</v>
      </c>
      <c r="J85" s="45">
        <f t="shared" si="21"/>
        <v>0</v>
      </c>
      <c r="K85" s="45">
        <f t="shared" si="21"/>
        <v>0</v>
      </c>
      <c r="L85" s="45">
        <f t="shared" si="21"/>
        <v>0</v>
      </c>
      <c r="M85" s="45">
        <f t="shared" si="21"/>
        <v>0</v>
      </c>
      <c r="N85" s="45">
        <f t="shared" si="21"/>
        <v>0</v>
      </c>
      <c r="O85" s="45">
        <f>SUM(O75:O84)</f>
        <v>0</v>
      </c>
      <c r="P85" s="45">
        <f>SUM(P75:P84)</f>
        <v>0</v>
      </c>
      <c r="Q85" s="45">
        <f aca="true" t="shared" si="22" ref="Q85:V85">SUM(Q75:Q84)</f>
        <v>10</v>
      </c>
      <c r="R85" s="45">
        <f t="shared" si="22"/>
        <v>8</v>
      </c>
      <c r="S85" s="45">
        <f t="shared" si="22"/>
        <v>6</v>
      </c>
      <c r="T85" s="45">
        <f t="shared" si="22"/>
        <v>6</v>
      </c>
      <c r="U85" s="45">
        <f t="shared" si="22"/>
        <v>0</v>
      </c>
      <c r="V85" s="45">
        <f t="shared" si="22"/>
        <v>0</v>
      </c>
      <c r="W85" s="45">
        <f aca="true" t="shared" si="23" ref="W85:AD85">SUM(W75:W84)</f>
        <v>0</v>
      </c>
      <c r="X85" s="45">
        <f t="shared" si="23"/>
        <v>0</v>
      </c>
      <c r="Y85" s="45">
        <f t="shared" si="23"/>
        <v>0</v>
      </c>
      <c r="Z85" s="45">
        <f t="shared" si="23"/>
        <v>0</v>
      </c>
      <c r="AA85" s="45">
        <f t="shared" si="23"/>
        <v>0</v>
      </c>
      <c r="AB85" s="45">
        <f t="shared" si="23"/>
        <v>0</v>
      </c>
      <c r="AC85" s="45">
        <f t="shared" si="23"/>
        <v>0</v>
      </c>
      <c r="AD85" s="45">
        <f t="shared" si="23"/>
        <v>20</v>
      </c>
      <c r="AE85" s="95"/>
    </row>
    <row r="86" spans="1:30" ht="15.75" thickBot="1">
      <c r="A86" s="58" t="s">
        <v>85</v>
      </c>
      <c r="B86" s="57" t="s">
        <v>80</v>
      </c>
      <c r="C86" s="1"/>
      <c r="D86" s="1"/>
      <c r="E86" s="110">
        <f>_xlfn.IFERROR(VLOOKUP(B86,'[3]NUM3B'!$H$3:$L$109,2,FALSE),0)</f>
        <v>0</v>
      </c>
      <c r="F86" s="110">
        <f>_xlfn.IFERROR(VLOOKUP(B86,'[3]NUM3B'!$H$3:$L$109,3,FALSE),0)</f>
        <v>0</v>
      </c>
      <c r="G86" s="110">
        <f>_xlfn.IFERROR(VLOOKUP(B86,'[3]NUM3B'!$H$3:$L$109,4,FALSE),0)</f>
        <v>2</v>
      </c>
      <c r="H86" s="110"/>
      <c r="I86" s="110"/>
      <c r="J86" s="110"/>
      <c r="K86" s="110"/>
      <c r="L86" s="110"/>
      <c r="M86" s="110"/>
      <c r="N86" s="110"/>
      <c r="O86" s="110"/>
      <c r="P86" s="110"/>
      <c r="Q86" s="52">
        <f t="shared" si="14"/>
        <v>2</v>
      </c>
      <c r="R86" s="110">
        <f>_xlfn.IFERROR(VLOOKUP(B86,'[3]DEN3B'!$H$3:$L$117,2,FALSE),0)</f>
        <v>0</v>
      </c>
      <c r="S86" s="110">
        <f>_xlfn.IFERROR(VLOOKUP(B86,'[3]DEN3B'!$H$3:$L$117,3,FALSE),0)</f>
        <v>0</v>
      </c>
      <c r="T86" s="110">
        <f>_xlfn.IFERROR(VLOOKUP(B86,'[3]DEN3B'!$H$3:$L$117,4,FALSE),0)</f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52">
        <f t="shared" si="20"/>
        <v>0</v>
      </c>
    </row>
    <row r="87" spans="1:30" ht="15.75" thickBot="1">
      <c r="A87" s="58" t="s">
        <v>85</v>
      </c>
      <c r="B87" s="57" t="s">
        <v>81</v>
      </c>
      <c r="C87" s="1"/>
      <c r="D87" s="1"/>
      <c r="E87" s="110">
        <f>_xlfn.IFERROR(VLOOKUP(B87,'[3]NUM3B'!$H$3:$L$109,2,FALSE),0)</f>
        <v>0</v>
      </c>
      <c r="F87" s="110">
        <f>_xlfn.IFERROR(VLOOKUP(B87,'[3]NUM3B'!$H$3:$L$109,3,FALSE),0)</f>
        <v>0</v>
      </c>
      <c r="G87" s="110">
        <f>_xlfn.IFERROR(VLOOKUP(B87,'[3]NUM3B'!$H$3:$L$109,4,FALSE),0)</f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52">
        <f t="shared" si="14"/>
        <v>0</v>
      </c>
      <c r="R87" s="110">
        <f>_xlfn.IFERROR(VLOOKUP(B87,'[3]DEN3B'!$H$3:$L$117,2,FALSE),0)</f>
        <v>1</v>
      </c>
      <c r="S87" s="110">
        <f>_xlfn.IFERROR(VLOOKUP(B87,'[3]DEN3B'!$H$3:$L$117,3,FALSE),0)</f>
        <v>0</v>
      </c>
      <c r="T87" s="110">
        <f>_xlfn.IFERROR(VLOOKUP(B87,'[3]DEN3B'!$H$3:$L$117,4,FALSE),0)</f>
        <v>2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52">
        <f t="shared" si="20"/>
        <v>3</v>
      </c>
    </row>
    <row r="88" spans="1:30" ht="15.75" thickBot="1">
      <c r="A88" s="58" t="s">
        <v>85</v>
      </c>
      <c r="B88" s="57" t="s">
        <v>82</v>
      </c>
      <c r="C88" s="1"/>
      <c r="D88" s="1"/>
      <c r="E88" s="110">
        <f>_xlfn.IFERROR(VLOOKUP(B88,'[3]NUM3B'!$H$3:$L$109,2,FALSE),0)</f>
        <v>0</v>
      </c>
      <c r="F88" s="110">
        <f>_xlfn.IFERROR(VLOOKUP(B88,'[3]NUM3B'!$H$3:$L$109,3,FALSE),0)</f>
        <v>7</v>
      </c>
      <c r="G88" s="110">
        <f>_xlfn.IFERROR(VLOOKUP(B88,'[3]NUM3B'!$H$3:$L$109,4,FALSE),0)</f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52">
        <f t="shared" si="14"/>
        <v>7</v>
      </c>
      <c r="R88" s="110">
        <f>_xlfn.IFERROR(VLOOKUP(B88,'[3]DEN3B'!$H$3:$L$117,2,FALSE),0)</f>
        <v>5</v>
      </c>
      <c r="S88" s="110">
        <f>_xlfn.IFERROR(VLOOKUP(B88,'[3]DEN3B'!$H$3:$L$117,3,FALSE),0)</f>
        <v>0</v>
      </c>
      <c r="T88" s="110">
        <f>_xlfn.IFERROR(VLOOKUP(B88,'[3]DEN3B'!$H$3:$L$117,4,FALSE),0)</f>
        <v>1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52">
        <f t="shared" si="20"/>
        <v>6</v>
      </c>
    </row>
    <row r="89" spans="1:30" ht="15.75" thickBot="1">
      <c r="A89" s="58" t="s">
        <v>85</v>
      </c>
      <c r="B89" s="57" t="s">
        <v>83</v>
      </c>
      <c r="C89" s="1"/>
      <c r="D89" s="1"/>
      <c r="E89" s="110">
        <f>_xlfn.IFERROR(VLOOKUP(B89,'[3]NUM3B'!$H$3:$L$109,2,FALSE),0)</f>
        <v>0</v>
      </c>
      <c r="F89" s="110">
        <f>_xlfn.IFERROR(VLOOKUP(B89,'[3]NUM3B'!$H$3:$L$109,3,FALSE),0)</f>
        <v>0</v>
      </c>
      <c r="G89" s="110">
        <f>_xlfn.IFERROR(VLOOKUP(B89,'[3]NUM3B'!$H$3:$L$109,4,FALSE),0)</f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52">
        <f t="shared" si="14"/>
        <v>0</v>
      </c>
      <c r="R89" s="110">
        <f>_xlfn.IFERROR(VLOOKUP(B89,'[3]DEN3B'!$H$3:$L$117,2,FALSE),0)</f>
        <v>0</v>
      </c>
      <c r="S89" s="110">
        <f>_xlfn.IFERROR(VLOOKUP(B89,'[3]DEN3B'!$H$3:$L$117,3,FALSE),0)</f>
        <v>1</v>
      </c>
      <c r="T89" s="110">
        <f>_xlfn.IFERROR(VLOOKUP(B89,'[3]DEN3B'!$H$3:$L$117,4,FALSE),0)</f>
        <v>2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52">
        <f t="shared" si="20"/>
        <v>3</v>
      </c>
    </row>
    <row r="90" spans="1:30" ht="15.75" thickBot="1">
      <c r="A90" s="58" t="s">
        <v>85</v>
      </c>
      <c r="B90" s="57" t="s">
        <v>84</v>
      </c>
      <c r="C90" s="1"/>
      <c r="D90" s="1"/>
      <c r="E90" s="110">
        <f>_xlfn.IFERROR(VLOOKUP(B90,'[3]NUM3B'!$H$3:$L$109,2,FALSE),0)</f>
        <v>0</v>
      </c>
      <c r="F90" s="110">
        <f>_xlfn.IFERROR(VLOOKUP(B90,'[3]NUM3B'!$H$3:$L$109,3,FALSE),0)</f>
        <v>0</v>
      </c>
      <c r="G90" s="110">
        <f>_xlfn.IFERROR(VLOOKUP(B90,'[3]NUM3B'!$H$3:$L$109,4,FALSE),0)</f>
        <v>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52">
        <f t="shared" si="14"/>
        <v>0</v>
      </c>
      <c r="R90" s="110">
        <f>_xlfn.IFERROR(VLOOKUP(B90,'[3]DEN3B'!$H$3:$L$117,2,FALSE),0)</f>
        <v>0</v>
      </c>
      <c r="S90" s="110">
        <f>_xlfn.IFERROR(VLOOKUP(B90,'[3]DEN3B'!$H$3:$L$117,3,FALSE),0)</f>
        <v>0</v>
      </c>
      <c r="T90" s="110">
        <f>_xlfn.IFERROR(VLOOKUP(B90,'[3]DEN3B'!$H$3:$L$117,4,FALSE),0)</f>
        <v>2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52">
        <f t="shared" si="20"/>
        <v>2</v>
      </c>
    </row>
    <row r="91" spans="1:31" ht="15.75" thickBot="1">
      <c r="A91" s="173" t="s">
        <v>158</v>
      </c>
      <c r="B91" s="174"/>
      <c r="C91" s="42">
        <f>+D91/'Metas Muni'!J13</f>
        <v>0.8571428571428572</v>
      </c>
      <c r="D91" s="43">
        <f>+Q91/AD91</f>
        <v>0.6428571428571429</v>
      </c>
      <c r="E91" s="45">
        <f>SUM(E86:E90)</f>
        <v>0</v>
      </c>
      <c r="F91" s="45">
        <f>SUM(F86:F90)</f>
        <v>7</v>
      </c>
      <c r="G91" s="45">
        <f>SUM(G86:G90)</f>
        <v>2</v>
      </c>
      <c r="H91" s="45">
        <f>SUM(H86:H90)</f>
        <v>0</v>
      </c>
      <c r="I91" s="45">
        <f aca="true" t="shared" si="24" ref="I91:N91">SUM(I86:I90)</f>
        <v>0</v>
      </c>
      <c r="J91" s="45">
        <f t="shared" si="24"/>
        <v>0</v>
      </c>
      <c r="K91" s="45">
        <f t="shared" si="24"/>
        <v>0</v>
      </c>
      <c r="L91" s="45">
        <f t="shared" si="24"/>
        <v>0</v>
      </c>
      <c r="M91" s="45">
        <f t="shared" si="24"/>
        <v>0</v>
      </c>
      <c r="N91" s="45">
        <f t="shared" si="24"/>
        <v>0</v>
      </c>
      <c r="O91" s="45">
        <f>SUM(O86:O90)</f>
        <v>0</v>
      </c>
      <c r="P91" s="45">
        <f>SUM(P86:P90)</f>
        <v>0</v>
      </c>
      <c r="Q91" s="45">
        <f aca="true" t="shared" si="25" ref="Q91:V91">SUM(Q86:Q90)</f>
        <v>9</v>
      </c>
      <c r="R91" s="45">
        <f t="shared" si="25"/>
        <v>6</v>
      </c>
      <c r="S91" s="45">
        <f t="shared" si="25"/>
        <v>1</v>
      </c>
      <c r="T91" s="45">
        <f t="shared" si="25"/>
        <v>7</v>
      </c>
      <c r="U91" s="45">
        <f t="shared" si="25"/>
        <v>0</v>
      </c>
      <c r="V91" s="45">
        <f t="shared" si="25"/>
        <v>0</v>
      </c>
      <c r="W91" s="45">
        <f aca="true" t="shared" si="26" ref="W91:AD91">SUM(W86:W90)</f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14</v>
      </c>
      <c r="AE91" s="95"/>
    </row>
    <row r="92" spans="1:30" ht="15.75" thickBot="1">
      <c r="A92" s="58" t="s">
        <v>96</v>
      </c>
      <c r="B92" s="57" t="s">
        <v>86</v>
      </c>
      <c r="C92" s="1"/>
      <c r="D92" s="1"/>
      <c r="E92" s="110">
        <f>_xlfn.IFERROR(VLOOKUP(B92,'[3]NUM3B'!$H$3:$L$109,2,FALSE),0)</f>
        <v>0</v>
      </c>
      <c r="F92" s="110">
        <f>_xlfn.IFERROR(VLOOKUP(B92,'[3]NUM3B'!$H$3:$L$109,3,FALSE),0)</f>
        <v>0</v>
      </c>
      <c r="G92" s="110">
        <f>_xlfn.IFERROR(VLOOKUP(B92,'[3]NUM3B'!$H$3:$L$109,4,FALSE),0)</f>
        <v>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52">
        <f t="shared" si="14"/>
        <v>0</v>
      </c>
      <c r="R92" s="110">
        <f>_xlfn.IFERROR(VLOOKUP(B92,'[3]DEN3B'!$H$3:$L$117,2,FALSE),0)</f>
        <v>0</v>
      </c>
      <c r="S92" s="110">
        <f>_xlfn.IFERROR(VLOOKUP(B92,'[3]DEN3B'!$H$3:$L$117,3,FALSE),0)</f>
        <v>0</v>
      </c>
      <c r="T92" s="110">
        <f>_xlfn.IFERROR(VLOOKUP(B92,'[3]DEN3B'!$H$3:$L$117,4,FALSE),0)</f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52">
        <f t="shared" si="20"/>
        <v>0</v>
      </c>
    </row>
    <row r="93" spans="1:30" ht="15.75" thickBot="1">
      <c r="A93" s="58" t="s">
        <v>96</v>
      </c>
      <c r="B93" s="57" t="s">
        <v>87</v>
      </c>
      <c r="C93" s="1"/>
      <c r="D93" s="1"/>
      <c r="E93" s="110">
        <f>_xlfn.IFERROR(VLOOKUP(B93,'[3]NUM3B'!$H$3:$L$109,2,FALSE),0)</f>
        <v>1</v>
      </c>
      <c r="F93" s="110">
        <f>_xlfn.IFERROR(VLOOKUP(B93,'[3]NUM3B'!$H$3:$L$109,3,FALSE),0)</f>
        <v>1</v>
      </c>
      <c r="G93" s="110">
        <f>_xlfn.IFERROR(VLOOKUP(B93,'[3]NUM3B'!$H$3:$L$109,4,FALSE),0)</f>
        <v>0</v>
      </c>
      <c r="H93" s="110"/>
      <c r="I93" s="110"/>
      <c r="J93" s="110"/>
      <c r="K93" s="110"/>
      <c r="L93" s="110"/>
      <c r="M93" s="110"/>
      <c r="N93" s="110"/>
      <c r="O93" s="110"/>
      <c r="P93" s="110"/>
      <c r="Q93" s="52">
        <f t="shared" si="14"/>
        <v>2</v>
      </c>
      <c r="R93" s="110">
        <f>_xlfn.IFERROR(VLOOKUP(B93,'[3]DEN3B'!$H$3:$L$117,2,FALSE),0)</f>
        <v>4</v>
      </c>
      <c r="S93" s="110">
        <f>_xlfn.IFERROR(VLOOKUP(B93,'[3]DEN3B'!$H$3:$L$117,3,FALSE),0)</f>
        <v>0</v>
      </c>
      <c r="T93" s="110">
        <f>_xlfn.IFERROR(VLOOKUP(B93,'[3]DEN3B'!$H$3:$L$117,4,FALSE),0)</f>
        <v>4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52">
        <f t="shared" si="20"/>
        <v>8</v>
      </c>
    </row>
    <row r="94" spans="1:30" ht="15.75" thickBot="1">
      <c r="A94" s="58" t="s">
        <v>96</v>
      </c>
      <c r="B94" s="57" t="s">
        <v>88</v>
      </c>
      <c r="C94" s="1"/>
      <c r="D94" s="1"/>
      <c r="E94" s="110">
        <f>_xlfn.IFERROR(VLOOKUP(B94,'[3]NUM3B'!$H$3:$L$109,2,FALSE),0)</f>
        <v>0</v>
      </c>
      <c r="F94" s="110">
        <f>_xlfn.IFERROR(VLOOKUP(B94,'[3]NUM3B'!$H$3:$L$109,3,FALSE),0)</f>
        <v>0</v>
      </c>
      <c r="G94" s="110">
        <f>_xlfn.IFERROR(VLOOKUP(B94,'[3]NUM3B'!$H$3:$L$109,4,FALSE),0)</f>
        <v>0</v>
      </c>
      <c r="H94" s="110"/>
      <c r="I94" s="110"/>
      <c r="J94" s="110"/>
      <c r="K94" s="110"/>
      <c r="L94" s="110"/>
      <c r="M94" s="110"/>
      <c r="N94" s="110"/>
      <c r="O94" s="110"/>
      <c r="P94" s="110"/>
      <c r="Q94" s="52">
        <f t="shared" si="14"/>
        <v>0</v>
      </c>
      <c r="R94" s="110">
        <f>_xlfn.IFERROR(VLOOKUP(B94,'[3]DEN3B'!$H$3:$L$117,2,FALSE),0)</f>
        <v>1</v>
      </c>
      <c r="S94" s="110">
        <f>_xlfn.IFERROR(VLOOKUP(B94,'[3]DEN3B'!$H$3:$L$117,3,FALSE),0)</f>
        <v>0</v>
      </c>
      <c r="T94" s="110">
        <f>_xlfn.IFERROR(VLOOKUP(B94,'[3]DEN3B'!$H$3:$L$117,4,FALSE),0)</f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52">
        <f t="shared" si="20"/>
        <v>1</v>
      </c>
    </row>
    <row r="95" spans="1:30" ht="15.75" thickBot="1">
      <c r="A95" s="58" t="s">
        <v>96</v>
      </c>
      <c r="B95" s="57" t="s">
        <v>89</v>
      </c>
      <c r="C95" s="1"/>
      <c r="D95" s="1"/>
      <c r="E95" s="110">
        <f>_xlfn.IFERROR(VLOOKUP(B95,'[3]NUM3B'!$H$3:$L$109,2,FALSE),0)</f>
        <v>1</v>
      </c>
      <c r="F95" s="110">
        <f>_xlfn.IFERROR(VLOOKUP(B95,'[3]NUM3B'!$H$3:$L$109,3,FALSE),0)</f>
        <v>0</v>
      </c>
      <c r="G95" s="110">
        <f>_xlfn.IFERROR(VLOOKUP(B95,'[3]NUM3B'!$H$3:$L$109,4,FALSE),0)</f>
        <v>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52">
        <f t="shared" si="14"/>
        <v>1</v>
      </c>
      <c r="R95" s="110">
        <f>_xlfn.IFERROR(VLOOKUP(B95,'[3]DEN3B'!$H$3:$L$117,2,FALSE),0)</f>
        <v>1</v>
      </c>
      <c r="S95" s="110">
        <f>_xlfn.IFERROR(VLOOKUP(B95,'[3]DEN3B'!$H$3:$L$117,3,FALSE),0)</f>
        <v>1</v>
      </c>
      <c r="T95" s="110">
        <f>_xlfn.IFERROR(VLOOKUP(B95,'[3]DEN3B'!$H$3:$L$117,4,FALSE),0)</f>
        <v>3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52">
        <f t="shared" si="20"/>
        <v>5</v>
      </c>
    </row>
    <row r="96" spans="1:30" ht="15.75" thickBot="1">
      <c r="A96" s="58" t="s">
        <v>96</v>
      </c>
      <c r="B96" s="57" t="s">
        <v>90</v>
      </c>
      <c r="C96" s="1"/>
      <c r="D96" s="1"/>
      <c r="E96" s="110">
        <f>_xlfn.IFERROR(VLOOKUP(B96,'[3]NUM3B'!$H$3:$L$109,2,FALSE),0)</f>
        <v>0</v>
      </c>
      <c r="F96" s="110">
        <f>_xlfn.IFERROR(VLOOKUP(B96,'[3]NUM3B'!$H$3:$L$109,3,FALSE),0)</f>
        <v>0</v>
      </c>
      <c r="G96" s="110">
        <f>_xlfn.IFERROR(VLOOKUP(B96,'[3]NUM3B'!$H$3:$L$109,4,FALSE),0)</f>
        <v>1</v>
      </c>
      <c r="H96" s="110"/>
      <c r="I96" s="110"/>
      <c r="J96" s="110"/>
      <c r="K96" s="110"/>
      <c r="L96" s="110"/>
      <c r="M96" s="110"/>
      <c r="N96" s="110"/>
      <c r="O96" s="110"/>
      <c r="P96" s="110"/>
      <c r="Q96" s="52">
        <f t="shared" si="14"/>
        <v>1</v>
      </c>
      <c r="R96" s="110">
        <f>_xlfn.IFERROR(VLOOKUP(B96,'[3]DEN3B'!$H$3:$L$117,2,FALSE),0)</f>
        <v>1</v>
      </c>
      <c r="S96" s="110">
        <f>_xlfn.IFERROR(VLOOKUP(B96,'[3]DEN3B'!$H$3:$L$117,3,FALSE),0)</f>
        <v>0</v>
      </c>
      <c r="T96" s="110">
        <f>_xlfn.IFERROR(VLOOKUP(B96,'[3]DEN3B'!$H$3:$L$117,4,FALSE),0)</f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52">
        <f t="shared" si="20"/>
        <v>1</v>
      </c>
    </row>
    <row r="97" spans="1:30" ht="15.75" thickBot="1">
      <c r="A97" s="58" t="s">
        <v>96</v>
      </c>
      <c r="B97" s="57" t="s">
        <v>91</v>
      </c>
      <c r="C97" s="1"/>
      <c r="D97" s="1"/>
      <c r="E97" s="110">
        <f>_xlfn.IFERROR(VLOOKUP(B97,'[3]NUM3B'!$H$3:$L$109,2,FALSE),0)</f>
        <v>0</v>
      </c>
      <c r="F97" s="110">
        <f>_xlfn.IFERROR(VLOOKUP(B97,'[3]NUM3B'!$H$3:$L$109,3,FALSE),0)</f>
        <v>0</v>
      </c>
      <c r="G97" s="110">
        <f>_xlfn.IFERROR(VLOOKUP(B97,'[3]NUM3B'!$H$3:$L$109,4,FALSE),0)</f>
        <v>0</v>
      </c>
      <c r="H97" s="110"/>
      <c r="I97" s="110"/>
      <c r="J97" s="110"/>
      <c r="K97" s="110"/>
      <c r="L97" s="110"/>
      <c r="M97" s="110"/>
      <c r="N97" s="110"/>
      <c r="O97" s="110"/>
      <c r="P97" s="110"/>
      <c r="Q97" s="52">
        <f t="shared" si="14"/>
        <v>0</v>
      </c>
      <c r="R97" s="110">
        <f>_xlfn.IFERROR(VLOOKUP(B97,'[3]DEN3B'!$H$3:$L$117,2,FALSE),0)</f>
        <v>1</v>
      </c>
      <c r="S97" s="110">
        <f>_xlfn.IFERROR(VLOOKUP(B97,'[3]DEN3B'!$H$3:$L$117,3,FALSE),0)</f>
        <v>0</v>
      </c>
      <c r="T97" s="110">
        <f>_xlfn.IFERROR(VLOOKUP(B97,'[3]DEN3B'!$H$3:$L$117,4,FALSE),0)</f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52">
        <f t="shared" si="20"/>
        <v>1</v>
      </c>
    </row>
    <row r="98" spans="1:30" ht="15.75" thickBot="1">
      <c r="A98" s="58" t="s">
        <v>96</v>
      </c>
      <c r="B98" s="57" t="s">
        <v>92</v>
      </c>
      <c r="C98" s="1"/>
      <c r="D98" s="1"/>
      <c r="E98" s="110">
        <f>_xlfn.IFERROR(VLOOKUP(B98,'[3]NUM3B'!$H$3:$L$109,2,FALSE),0)</f>
        <v>2</v>
      </c>
      <c r="F98" s="110">
        <f>_xlfn.IFERROR(VLOOKUP(B98,'[3]NUM3B'!$H$3:$L$109,3,FALSE),0)</f>
        <v>2</v>
      </c>
      <c r="G98" s="110">
        <f>_xlfn.IFERROR(VLOOKUP(B98,'[3]NUM3B'!$H$3:$L$109,4,FALSE),0)</f>
        <v>3</v>
      </c>
      <c r="H98" s="110"/>
      <c r="I98" s="110"/>
      <c r="J98" s="110"/>
      <c r="K98" s="110"/>
      <c r="L98" s="110"/>
      <c r="M98" s="110"/>
      <c r="N98" s="110"/>
      <c r="O98" s="110"/>
      <c r="P98" s="110"/>
      <c r="Q98" s="52">
        <f t="shared" si="14"/>
        <v>7</v>
      </c>
      <c r="R98" s="110">
        <f>_xlfn.IFERROR(VLOOKUP(B98,'[3]DEN3B'!$H$3:$L$117,2,FALSE),0)</f>
        <v>5</v>
      </c>
      <c r="S98" s="110">
        <f>_xlfn.IFERROR(VLOOKUP(B98,'[3]DEN3B'!$H$3:$L$117,3,FALSE),0)</f>
        <v>1</v>
      </c>
      <c r="T98" s="110">
        <f>_xlfn.IFERROR(VLOOKUP(B98,'[3]DEN3B'!$H$3:$L$117,4,FALSE),0)</f>
        <v>5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52">
        <f t="shared" si="20"/>
        <v>11</v>
      </c>
    </row>
    <row r="99" spans="1:30" ht="15.75" thickBot="1">
      <c r="A99" s="58" t="s">
        <v>96</v>
      </c>
      <c r="B99" s="57" t="s">
        <v>93</v>
      </c>
      <c r="C99" s="1"/>
      <c r="D99" s="1"/>
      <c r="E99" s="110">
        <f>_xlfn.IFERROR(VLOOKUP(B99,'[3]NUM3B'!$H$3:$L$109,2,FALSE),0)</f>
        <v>1</v>
      </c>
      <c r="F99" s="110">
        <f>_xlfn.IFERROR(VLOOKUP(B99,'[3]NUM3B'!$H$3:$L$109,3,FALSE),0)</f>
        <v>1</v>
      </c>
      <c r="G99" s="110">
        <f>_xlfn.IFERROR(VLOOKUP(B99,'[3]NUM3B'!$H$3:$L$109,4,FALSE),0)</f>
        <v>2</v>
      </c>
      <c r="H99" s="110"/>
      <c r="I99" s="110"/>
      <c r="J99" s="110"/>
      <c r="K99" s="110"/>
      <c r="L99" s="110"/>
      <c r="M99" s="110"/>
      <c r="N99" s="110"/>
      <c r="O99" s="110"/>
      <c r="P99" s="110"/>
      <c r="Q99" s="52">
        <f t="shared" si="14"/>
        <v>4</v>
      </c>
      <c r="R99" s="110">
        <f>_xlfn.IFERROR(VLOOKUP(B99,'[3]DEN3B'!$H$3:$L$117,2,FALSE),0)</f>
        <v>4</v>
      </c>
      <c r="S99" s="110">
        <f>_xlfn.IFERROR(VLOOKUP(B99,'[3]DEN3B'!$H$3:$L$117,3,FALSE),0)</f>
        <v>2</v>
      </c>
      <c r="T99" s="110">
        <f>_xlfn.IFERROR(VLOOKUP(B99,'[3]DEN3B'!$H$3:$L$117,4,FALSE),0)</f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52">
        <f t="shared" si="20"/>
        <v>6</v>
      </c>
    </row>
    <row r="100" spans="1:30" ht="15.75" thickBot="1">
      <c r="A100" s="58" t="s">
        <v>96</v>
      </c>
      <c r="B100" s="57" t="s">
        <v>94</v>
      </c>
      <c r="C100" s="1"/>
      <c r="D100" s="1"/>
      <c r="E100" s="110">
        <f>_xlfn.IFERROR(VLOOKUP(B100,'[3]NUM3B'!$H$3:$L$109,2,FALSE),0)</f>
        <v>0</v>
      </c>
      <c r="F100" s="110">
        <f>_xlfn.IFERROR(VLOOKUP(B100,'[3]NUM3B'!$H$3:$L$109,3,FALSE),0)</f>
        <v>0</v>
      </c>
      <c r="G100" s="110">
        <f>_xlfn.IFERROR(VLOOKUP(B100,'[3]NUM3B'!$H$3:$L$109,4,FALSE),0)</f>
        <v>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52">
        <f t="shared" si="14"/>
        <v>1</v>
      </c>
      <c r="R100" s="110">
        <f>_xlfn.IFERROR(VLOOKUP(B100,'[3]DEN3B'!$H$3:$L$117,2,FALSE),0)</f>
        <v>0</v>
      </c>
      <c r="S100" s="110">
        <f>_xlfn.IFERROR(VLOOKUP(B100,'[3]DEN3B'!$H$3:$L$117,3,FALSE),0)</f>
        <v>0</v>
      </c>
      <c r="T100" s="110">
        <f>_xlfn.IFERROR(VLOOKUP(B100,'[3]DEN3B'!$H$3:$L$117,4,FALSE),0)</f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52">
        <f t="shared" si="20"/>
        <v>0</v>
      </c>
    </row>
    <row r="101" spans="1:30" ht="15.75" thickBot="1">
      <c r="A101" s="58" t="s">
        <v>96</v>
      </c>
      <c r="B101" s="57" t="s">
        <v>95</v>
      </c>
      <c r="C101" s="1"/>
      <c r="D101" s="1"/>
      <c r="E101" s="110">
        <f>_xlfn.IFERROR(VLOOKUP(B101,'[3]NUM3B'!$H$3:$L$109,2,FALSE),0)</f>
        <v>0</v>
      </c>
      <c r="F101" s="110">
        <f>_xlfn.IFERROR(VLOOKUP(B101,'[3]NUM3B'!$H$3:$L$109,3,FALSE),0)</f>
        <v>1</v>
      </c>
      <c r="G101" s="110">
        <f>_xlfn.IFERROR(VLOOKUP(B101,'[3]NUM3B'!$H$3:$L$109,4,FALSE),0)</f>
        <v>0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52">
        <f t="shared" si="14"/>
        <v>1</v>
      </c>
      <c r="R101" s="110">
        <f>_xlfn.IFERROR(VLOOKUP(B101,'[3]DEN3B'!$H$3:$L$117,2,FALSE),0)</f>
        <v>0</v>
      </c>
      <c r="S101" s="110">
        <f>_xlfn.IFERROR(VLOOKUP(B101,'[3]DEN3B'!$H$3:$L$117,3,FALSE),0)</f>
        <v>0</v>
      </c>
      <c r="T101" s="110">
        <f>_xlfn.IFERROR(VLOOKUP(B101,'[3]DEN3B'!$H$3:$L$117,4,FALSE),0)</f>
        <v>1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52">
        <f t="shared" si="20"/>
        <v>1</v>
      </c>
    </row>
    <row r="102" spans="1:31" ht="15.75" thickBot="1">
      <c r="A102" s="173" t="s">
        <v>159</v>
      </c>
      <c r="B102" s="174"/>
      <c r="C102" s="42">
        <f>+D102/'Metas Muni'!J14</f>
        <v>0.5952380952380952</v>
      </c>
      <c r="D102" s="43">
        <f>+Q102/AD102</f>
        <v>0.5</v>
      </c>
      <c r="E102" s="45">
        <f>SUM(E92:E101)</f>
        <v>5</v>
      </c>
      <c r="F102" s="45">
        <f>SUM(F92:F101)</f>
        <v>5</v>
      </c>
      <c r="G102" s="45">
        <f>SUM(G92:G101)</f>
        <v>7</v>
      </c>
      <c r="H102" s="45">
        <f>SUM(H92:H101)</f>
        <v>0</v>
      </c>
      <c r="I102" s="45">
        <f aca="true" t="shared" si="27" ref="I102:N102">SUM(I92:I101)</f>
        <v>0</v>
      </c>
      <c r="J102" s="45">
        <f t="shared" si="27"/>
        <v>0</v>
      </c>
      <c r="K102" s="45">
        <f t="shared" si="27"/>
        <v>0</v>
      </c>
      <c r="L102" s="45">
        <f t="shared" si="27"/>
        <v>0</v>
      </c>
      <c r="M102" s="45">
        <f t="shared" si="27"/>
        <v>0</v>
      </c>
      <c r="N102" s="45">
        <f t="shared" si="27"/>
        <v>0</v>
      </c>
      <c r="O102" s="45">
        <f>SUM(O92:O101)</f>
        <v>0</v>
      </c>
      <c r="P102" s="45">
        <f>SUM(P92:P101)</f>
        <v>0</v>
      </c>
      <c r="Q102" s="45">
        <f aca="true" t="shared" si="28" ref="Q102:V102">SUM(Q92:Q101)</f>
        <v>17</v>
      </c>
      <c r="R102" s="45">
        <f t="shared" si="28"/>
        <v>17</v>
      </c>
      <c r="S102" s="45">
        <f t="shared" si="28"/>
        <v>4</v>
      </c>
      <c r="T102" s="45">
        <f t="shared" si="28"/>
        <v>13</v>
      </c>
      <c r="U102" s="45">
        <f t="shared" si="28"/>
        <v>0</v>
      </c>
      <c r="V102" s="45">
        <f t="shared" si="28"/>
        <v>0</v>
      </c>
      <c r="W102" s="45">
        <f aca="true" t="shared" si="29" ref="W102:AD102">SUM(W92:W101)</f>
        <v>0</v>
      </c>
      <c r="X102" s="45">
        <f t="shared" si="29"/>
        <v>0</v>
      </c>
      <c r="Y102" s="45">
        <f t="shared" si="29"/>
        <v>0</v>
      </c>
      <c r="Z102" s="45">
        <f>SUM(Z92:Z101)</f>
        <v>0</v>
      </c>
      <c r="AA102" s="45">
        <f>SUM(AA92:AA101)</f>
        <v>0</v>
      </c>
      <c r="AB102" s="45">
        <f>SUM(AB92:AB101)</f>
        <v>0</v>
      </c>
      <c r="AC102" s="45">
        <f>SUM(AC92:AC101)</f>
        <v>0</v>
      </c>
      <c r="AD102" s="45">
        <f t="shared" si="29"/>
        <v>34</v>
      </c>
      <c r="AE102" s="95"/>
    </row>
    <row r="103" spans="1:30" ht="15.75" thickBot="1">
      <c r="A103" s="58" t="s">
        <v>113</v>
      </c>
      <c r="B103" s="57" t="s">
        <v>97</v>
      </c>
      <c r="C103" s="1"/>
      <c r="D103" s="1"/>
      <c r="E103" s="110">
        <f>_xlfn.IFERROR(VLOOKUP(B103,'[3]NUM3B'!$H$3:$L$109,2,FALSE),0)</f>
        <v>1</v>
      </c>
      <c r="F103" s="110">
        <f>_xlfn.IFERROR(VLOOKUP(B103,'[3]NUM3B'!$H$3:$L$109,3,FALSE),0)</f>
        <v>1</v>
      </c>
      <c r="G103" s="110">
        <f>_xlfn.IFERROR(VLOOKUP(B103,'[3]NUM3B'!$H$3:$L$109,4,FALSE),0)</f>
        <v>6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52">
        <f aca="true" t="shared" si="30" ref="Q103:Q120">SUM(E103:P103)</f>
        <v>8</v>
      </c>
      <c r="R103" s="110">
        <f>_xlfn.IFERROR(VLOOKUP(B103,'[3]DEN3B'!$H$3:$L$117,2,FALSE),0)</f>
        <v>8</v>
      </c>
      <c r="S103" s="110">
        <f>_xlfn.IFERROR(VLOOKUP(B103,'[3]DEN3B'!$H$3:$L$117,3,FALSE),0)</f>
        <v>5</v>
      </c>
      <c r="T103" s="110">
        <f>_xlfn.IFERROR(VLOOKUP(B103,'[3]DEN3B'!$H$3:$L$117,4,FALSE),0)</f>
        <v>7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52">
        <f t="shared" si="20"/>
        <v>20</v>
      </c>
    </row>
    <row r="104" spans="1:30" ht="15.75" thickBot="1">
      <c r="A104" s="58" t="s">
        <v>113</v>
      </c>
      <c r="B104" s="57" t="s">
        <v>98</v>
      </c>
      <c r="C104" s="1"/>
      <c r="D104" s="1"/>
      <c r="E104" s="110">
        <f>_xlfn.IFERROR(VLOOKUP(B104,'[3]NUM3B'!$H$3:$L$109,2,FALSE),0)</f>
        <v>9</v>
      </c>
      <c r="F104" s="110">
        <f>_xlfn.IFERROR(VLOOKUP(B104,'[3]NUM3B'!$H$3:$L$109,3,FALSE),0)</f>
        <v>13</v>
      </c>
      <c r="G104" s="110">
        <f>_xlfn.IFERROR(VLOOKUP(B104,'[3]NUM3B'!$H$3:$L$109,4,FALSE),0)</f>
        <v>28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52">
        <f t="shared" si="30"/>
        <v>50</v>
      </c>
      <c r="R104" s="110">
        <f>_xlfn.IFERROR(VLOOKUP(B104,'[3]DEN3B'!$H$3:$L$117,2,FALSE),0)</f>
        <v>27</v>
      </c>
      <c r="S104" s="110">
        <f>_xlfn.IFERROR(VLOOKUP(B104,'[3]DEN3B'!$H$3:$L$117,3,FALSE),0)</f>
        <v>23</v>
      </c>
      <c r="T104" s="110">
        <f>_xlfn.IFERROR(VLOOKUP(B104,'[3]DEN3B'!$H$3:$L$117,4,FALSE),0)</f>
        <v>31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52">
        <f t="shared" si="20"/>
        <v>81</v>
      </c>
    </row>
    <row r="105" spans="1:30" ht="15.75" thickBot="1">
      <c r="A105" s="58" t="s">
        <v>113</v>
      </c>
      <c r="B105" s="57" t="s">
        <v>99</v>
      </c>
      <c r="C105" s="1"/>
      <c r="D105" s="1"/>
      <c r="E105" s="110">
        <f>_xlfn.IFERROR(VLOOKUP(B105,'[3]NUM3B'!$H$3:$L$109,2,FALSE),0)</f>
        <v>24</v>
      </c>
      <c r="F105" s="110">
        <f>_xlfn.IFERROR(VLOOKUP(B105,'[3]NUM3B'!$H$3:$L$109,3,FALSE),0)</f>
        <v>32</v>
      </c>
      <c r="G105" s="110">
        <f>_xlfn.IFERROR(VLOOKUP(B105,'[3]NUM3B'!$H$3:$L$109,4,FALSE),0)</f>
        <v>24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52">
        <f t="shared" si="30"/>
        <v>80</v>
      </c>
      <c r="R105" s="110">
        <f>_xlfn.IFERROR(VLOOKUP(B105,'[3]DEN3B'!$H$3:$L$117,2,FALSE),0)</f>
        <v>51</v>
      </c>
      <c r="S105" s="110">
        <f>_xlfn.IFERROR(VLOOKUP(B105,'[3]DEN3B'!$H$3:$L$117,3,FALSE),0)</f>
        <v>36</v>
      </c>
      <c r="T105" s="110">
        <f>_xlfn.IFERROR(VLOOKUP(B105,'[3]DEN3B'!$H$3:$L$117,4,FALSE),0)</f>
        <v>43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52">
        <f t="shared" si="20"/>
        <v>130</v>
      </c>
    </row>
    <row r="106" spans="1:30" ht="15.75" thickBot="1">
      <c r="A106" s="58" t="s">
        <v>113</v>
      </c>
      <c r="B106" s="57" t="s">
        <v>100</v>
      </c>
      <c r="C106" s="1"/>
      <c r="D106" s="1"/>
      <c r="E106" s="110">
        <f>_xlfn.IFERROR(VLOOKUP(B106,'[3]NUM3B'!$H$3:$L$109,2,FALSE),0)</f>
        <v>8</v>
      </c>
      <c r="F106" s="110">
        <f>_xlfn.IFERROR(VLOOKUP(B106,'[3]NUM3B'!$H$3:$L$109,3,FALSE),0)</f>
        <v>5</v>
      </c>
      <c r="G106" s="110">
        <f>_xlfn.IFERROR(VLOOKUP(B106,'[3]NUM3B'!$H$3:$L$109,4,FALSE),0)</f>
        <v>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52">
        <f t="shared" si="30"/>
        <v>14</v>
      </c>
      <c r="R106" s="110">
        <f>_xlfn.IFERROR(VLOOKUP(B106,'[3]DEN3B'!$H$3:$L$117,2,FALSE),0)</f>
        <v>3</v>
      </c>
      <c r="S106" s="110">
        <f>_xlfn.IFERROR(VLOOKUP(B106,'[3]DEN3B'!$H$3:$L$117,3,FALSE),0)</f>
        <v>7</v>
      </c>
      <c r="T106" s="110">
        <f>_xlfn.IFERROR(VLOOKUP(B106,'[3]DEN3B'!$H$3:$L$117,4,FALSE),0)</f>
        <v>4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52">
        <f t="shared" si="20"/>
        <v>14</v>
      </c>
    </row>
    <row r="107" spans="1:30" ht="15.75" thickBot="1">
      <c r="A107" s="58" t="s">
        <v>113</v>
      </c>
      <c r="B107" s="57" t="s">
        <v>101</v>
      </c>
      <c r="C107" s="1"/>
      <c r="D107" s="1"/>
      <c r="E107" s="110">
        <f>_xlfn.IFERROR(VLOOKUP(B107,'[3]NUM3B'!$H$3:$L$109,2,FALSE),0)</f>
        <v>0</v>
      </c>
      <c r="F107" s="110">
        <f>_xlfn.IFERROR(VLOOKUP(B107,'[3]NUM3B'!$H$3:$L$109,3,FALSE),0)</f>
        <v>0</v>
      </c>
      <c r="G107" s="110">
        <f>_xlfn.IFERROR(VLOOKUP(B107,'[3]NUM3B'!$H$3:$L$109,4,FALSE),0)</f>
        <v>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52">
        <f t="shared" si="30"/>
        <v>0</v>
      </c>
      <c r="R107" s="110">
        <f>_xlfn.IFERROR(VLOOKUP(B107,'[3]DEN3B'!$H$3:$L$117,2,FALSE),0)</f>
        <v>0</v>
      </c>
      <c r="S107" s="110">
        <f>_xlfn.IFERROR(VLOOKUP(B107,'[3]DEN3B'!$H$3:$L$117,3,FALSE),0)</f>
        <v>2</v>
      </c>
      <c r="T107" s="110">
        <f>_xlfn.IFERROR(VLOOKUP(B107,'[3]DEN3B'!$H$3:$L$117,4,FALSE),0)</f>
        <v>1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52">
        <f t="shared" si="20"/>
        <v>3</v>
      </c>
    </row>
    <row r="108" spans="1:30" ht="15.75" thickBot="1">
      <c r="A108" s="58" t="s">
        <v>113</v>
      </c>
      <c r="B108" s="57" t="s">
        <v>102</v>
      </c>
      <c r="C108" s="1"/>
      <c r="D108" s="1"/>
      <c r="E108" s="110">
        <f>_xlfn.IFERROR(VLOOKUP(B108,'[3]NUM3B'!$H$3:$L$109,2,FALSE),0)</f>
        <v>0</v>
      </c>
      <c r="F108" s="110">
        <f>_xlfn.IFERROR(VLOOKUP(B108,'[3]NUM3B'!$H$3:$L$109,3,FALSE),0)</f>
        <v>1</v>
      </c>
      <c r="G108" s="110">
        <f>_xlfn.IFERROR(VLOOKUP(B108,'[3]NUM3B'!$H$3:$L$109,4,FALSE),0)</f>
        <v>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52">
        <f t="shared" si="30"/>
        <v>1</v>
      </c>
      <c r="R108" s="110">
        <f>_xlfn.IFERROR(VLOOKUP(B108,'[3]DEN3B'!$H$3:$L$117,2,FALSE),0)</f>
        <v>0</v>
      </c>
      <c r="S108" s="110">
        <f>_xlfn.IFERROR(VLOOKUP(B108,'[3]DEN3B'!$H$3:$L$117,3,FALSE),0)</f>
        <v>0</v>
      </c>
      <c r="T108" s="110">
        <f>_xlfn.IFERROR(VLOOKUP(B108,'[3]DEN3B'!$H$3:$L$117,4,FALSE),0)</f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52">
        <f t="shared" si="20"/>
        <v>0</v>
      </c>
    </row>
    <row r="109" spans="1:30" ht="15.75" thickBot="1">
      <c r="A109" s="58" t="s">
        <v>113</v>
      </c>
      <c r="B109" s="57" t="s">
        <v>103</v>
      </c>
      <c r="C109" s="1"/>
      <c r="D109" s="1"/>
      <c r="E109" s="110">
        <f>_xlfn.IFERROR(VLOOKUP(B109,'[3]NUM3B'!$H$3:$L$109,2,FALSE),0)</f>
        <v>0</v>
      </c>
      <c r="F109" s="110">
        <f>_xlfn.IFERROR(VLOOKUP(B109,'[3]NUM3B'!$H$3:$L$109,3,FALSE),0)</f>
        <v>0</v>
      </c>
      <c r="G109" s="110">
        <f>_xlfn.IFERROR(VLOOKUP(B109,'[3]NUM3B'!$H$3:$L$109,4,FALSE),0)</f>
        <v>2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52">
        <f t="shared" si="30"/>
        <v>2</v>
      </c>
      <c r="R109" s="110">
        <f>_xlfn.IFERROR(VLOOKUP(B109,'[3]DEN3B'!$H$3:$L$117,2,FALSE),0)</f>
        <v>2</v>
      </c>
      <c r="S109" s="110">
        <f>_xlfn.IFERROR(VLOOKUP(B109,'[3]DEN3B'!$H$3:$L$117,3,FALSE),0)</f>
        <v>0</v>
      </c>
      <c r="T109" s="110">
        <f>_xlfn.IFERROR(VLOOKUP(B109,'[3]DEN3B'!$H$3:$L$117,4,FALSE),0)</f>
        <v>1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52">
        <f t="shared" si="20"/>
        <v>3</v>
      </c>
    </row>
    <row r="110" spans="1:30" ht="15.75" thickBot="1">
      <c r="A110" s="58" t="s">
        <v>113</v>
      </c>
      <c r="B110" s="57" t="s">
        <v>104</v>
      </c>
      <c r="C110" s="1"/>
      <c r="D110" s="1"/>
      <c r="E110" s="110">
        <f>_xlfn.IFERROR(VLOOKUP(B110,'[3]NUM3B'!$H$3:$L$109,2,FALSE),0)</f>
        <v>0</v>
      </c>
      <c r="F110" s="110">
        <f>_xlfn.IFERROR(VLOOKUP(B110,'[3]NUM3B'!$H$3:$L$109,3,FALSE),0)</f>
        <v>0</v>
      </c>
      <c r="G110" s="110">
        <f>_xlfn.IFERROR(VLOOKUP(B110,'[3]NUM3B'!$H$3:$L$109,4,FALSE),0)</f>
        <v>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52">
        <f t="shared" si="30"/>
        <v>0</v>
      </c>
      <c r="R110" s="110">
        <f>_xlfn.IFERROR(VLOOKUP(B110,'[3]DEN3B'!$H$3:$L$117,2,FALSE),0)</f>
        <v>0</v>
      </c>
      <c r="S110" s="110">
        <f>_xlfn.IFERROR(VLOOKUP(B110,'[3]DEN3B'!$H$3:$L$117,3,FALSE),0)</f>
        <v>0</v>
      </c>
      <c r="T110" s="110">
        <f>_xlfn.IFERROR(VLOOKUP(B110,'[3]DEN3B'!$H$3:$L$117,4,FALSE),0)</f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52">
        <f t="shared" si="20"/>
        <v>0</v>
      </c>
    </row>
    <row r="111" spans="1:30" ht="15.75" thickBot="1">
      <c r="A111" s="58" t="s">
        <v>113</v>
      </c>
      <c r="B111" s="57" t="s">
        <v>105</v>
      </c>
      <c r="C111" s="1"/>
      <c r="D111" s="1"/>
      <c r="E111" s="110">
        <f>_xlfn.IFERROR(VLOOKUP(B111,'[3]NUM3B'!$H$3:$L$109,2,FALSE),0)</f>
        <v>0</v>
      </c>
      <c r="F111" s="110">
        <f>_xlfn.IFERROR(VLOOKUP(B111,'[3]NUM3B'!$H$3:$L$109,3,FALSE),0)</f>
        <v>0</v>
      </c>
      <c r="G111" s="110">
        <f>_xlfn.IFERROR(VLOOKUP(B111,'[3]NUM3B'!$H$3:$L$109,4,FALSE),0)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52">
        <f t="shared" si="30"/>
        <v>0</v>
      </c>
      <c r="R111" s="110">
        <f>_xlfn.IFERROR(VLOOKUP(B111,'[3]DEN3B'!$H$3:$L$117,2,FALSE),0)</f>
        <v>0</v>
      </c>
      <c r="S111" s="110">
        <f>_xlfn.IFERROR(VLOOKUP(B111,'[3]DEN3B'!$H$3:$L$117,3,FALSE),0)</f>
        <v>0</v>
      </c>
      <c r="T111" s="110">
        <f>_xlfn.IFERROR(VLOOKUP(B111,'[3]DEN3B'!$H$3:$L$117,4,FALSE),0)</f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52">
        <f t="shared" si="20"/>
        <v>0</v>
      </c>
    </row>
    <row r="112" spans="1:30" ht="15.75" thickBot="1">
      <c r="A112" s="58" t="s">
        <v>113</v>
      </c>
      <c r="B112" s="57" t="s">
        <v>106</v>
      </c>
      <c r="C112" s="1"/>
      <c r="D112" s="1"/>
      <c r="E112" s="110">
        <f>_xlfn.IFERROR(VLOOKUP(B112,'[3]NUM3B'!$H$3:$L$109,2,FALSE),0)</f>
        <v>0</v>
      </c>
      <c r="F112" s="110">
        <f>_xlfn.IFERROR(VLOOKUP(B112,'[3]NUM3B'!$H$3:$L$109,3,FALSE),0)</f>
        <v>0</v>
      </c>
      <c r="G112" s="110">
        <f>_xlfn.IFERROR(VLOOKUP(B112,'[3]NUM3B'!$H$3:$L$109,4,FALSE),0)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52">
        <f t="shared" si="30"/>
        <v>0</v>
      </c>
      <c r="R112" s="110">
        <f>_xlfn.IFERROR(VLOOKUP(B112,'[3]DEN3B'!$H$3:$L$117,2,FALSE),0)</f>
        <v>0</v>
      </c>
      <c r="S112" s="110">
        <f>_xlfn.IFERROR(VLOOKUP(B112,'[3]DEN3B'!$H$3:$L$117,3,FALSE),0)</f>
        <v>1</v>
      </c>
      <c r="T112" s="110">
        <f>_xlfn.IFERROR(VLOOKUP(B112,'[3]DEN3B'!$H$3:$L$117,4,FALSE),0)</f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52">
        <f t="shared" si="20"/>
        <v>1</v>
      </c>
    </row>
    <row r="113" spans="1:30" ht="15.75" thickBot="1">
      <c r="A113" s="58" t="s">
        <v>113</v>
      </c>
      <c r="B113" s="57" t="s">
        <v>107</v>
      </c>
      <c r="C113" s="1"/>
      <c r="D113" s="1"/>
      <c r="E113" s="110">
        <f>_xlfn.IFERROR(VLOOKUP(B113,'[3]NUM3B'!$H$3:$L$109,2,FALSE),0)</f>
        <v>0</v>
      </c>
      <c r="F113" s="110">
        <f>_xlfn.IFERROR(VLOOKUP(B113,'[3]NUM3B'!$H$3:$L$109,3,FALSE),0)</f>
        <v>0</v>
      </c>
      <c r="G113" s="110">
        <f>_xlfn.IFERROR(VLOOKUP(B113,'[3]NUM3B'!$H$3:$L$109,4,FALSE),0)</f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52">
        <f t="shared" si="30"/>
        <v>0</v>
      </c>
      <c r="R113" s="110">
        <f>_xlfn.IFERROR(VLOOKUP(B113,'[3]DEN3B'!$H$3:$L$117,2,FALSE),0)</f>
        <v>3</v>
      </c>
      <c r="S113" s="110">
        <f>_xlfn.IFERROR(VLOOKUP(B113,'[3]DEN3B'!$H$3:$L$117,3,FALSE),0)</f>
        <v>0</v>
      </c>
      <c r="T113" s="110">
        <f>_xlfn.IFERROR(VLOOKUP(B113,'[3]DEN3B'!$H$3:$L$117,4,FALSE),0)</f>
        <v>1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52">
        <f t="shared" si="20"/>
        <v>4</v>
      </c>
    </row>
    <row r="114" spans="1:30" ht="15.75" thickBot="1">
      <c r="A114" s="58" t="s">
        <v>113</v>
      </c>
      <c r="B114" s="57" t="s">
        <v>108</v>
      </c>
      <c r="C114" s="1"/>
      <c r="D114" s="1"/>
      <c r="E114" s="110">
        <f>_xlfn.IFERROR(VLOOKUP(B114,'[3]NUM3B'!$H$3:$L$109,2,FALSE),0)</f>
        <v>0</v>
      </c>
      <c r="F114" s="110">
        <f>_xlfn.IFERROR(VLOOKUP(B114,'[3]NUM3B'!$H$3:$L$109,3,FALSE),0)</f>
        <v>0</v>
      </c>
      <c r="G114" s="110">
        <f>_xlfn.IFERROR(VLOOKUP(B114,'[3]NUM3B'!$H$3:$L$109,4,FALSE),0)</f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52">
        <f t="shared" si="30"/>
        <v>0</v>
      </c>
      <c r="R114" s="110">
        <f>_xlfn.IFERROR(VLOOKUP(B114,'[3]DEN3B'!$H$3:$L$117,2,FALSE),0)</f>
        <v>0</v>
      </c>
      <c r="S114" s="110">
        <f>_xlfn.IFERROR(VLOOKUP(B114,'[3]DEN3B'!$H$3:$L$117,3,FALSE),0)</f>
        <v>0</v>
      </c>
      <c r="T114" s="110">
        <f>_xlfn.IFERROR(VLOOKUP(B114,'[3]DEN3B'!$H$3:$L$117,4,FALSE),0)</f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52">
        <f t="shared" si="20"/>
        <v>0</v>
      </c>
    </row>
    <row r="115" spans="1:30" ht="15.75" thickBot="1">
      <c r="A115" s="58" t="s">
        <v>113</v>
      </c>
      <c r="B115" s="57" t="s">
        <v>109</v>
      </c>
      <c r="C115" s="1"/>
      <c r="D115" s="1"/>
      <c r="E115" s="110">
        <f>_xlfn.IFERROR(VLOOKUP(B115,'[3]NUM3B'!$H$3:$L$109,2,FALSE),0)</f>
        <v>0</v>
      </c>
      <c r="F115" s="110">
        <f>_xlfn.IFERROR(VLOOKUP(B115,'[3]NUM3B'!$H$3:$L$109,3,FALSE),0)</f>
        <v>0</v>
      </c>
      <c r="G115" s="110">
        <f>_xlfn.IFERROR(VLOOKUP(B115,'[3]NUM3B'!$H$3:$L$109,4,FALSE),0)</f>
        <v>0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52">
        <f t="shared" si="30"/>
        <v>0</v>
      </c>
      <c r="R115" s="110">
        <f>_xlfn.IFERROR(VLOOKUP(B115,'[3]DEN3B'!$H$3:$L$117,2,FALSE),0)</f>
        <v>0</v>
      </c>
      <c r="S115" s="110">
        <f>_xlfn.IFERROR(VLOOKUP(B115,'[3]DEN3B'!$H$3:$L$117,3,FALSE),0)</f>
        <v>0</v>
      </c>
      <c r="T115" s="110">
        <f>_xlfn.IFERROR(VLOOKUP(B115,'[3]DEN3B'!$H$3:$L$117,4,FALSE),0)</f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52">
        <f t="shared" si="20"/>
        <v>0</v>
      </c>
    </row>
    <row r="116" spans="1:30" ht="15.75" thickBot="1">
      <c r="A116" s="58" t="s">
        <v>113</v>
      </c>
      <c r="B116" s="57" t="s">
        <v>110</v>
      </c>
      <c r="C116" s="1"/>
      <c r="D116" s="1"/>
      <c r="E116" s="110">
        <f>_xlfn.IFERROR(VLOOKUP(B116,'[3]NUM3B'!$H$3:$L$109,2,FALSE),0)</f>
        <v>0</v>
      </c>
      <c r="F116" s="110">
        <f>_xlfn.IFERROR(VLOOKUP(B116,'[3]NUM3B'!$H$3:$L$109,3,FALSE),0)</f>
        <v>0</v>
      </c>
      <c r="G116" s="110">
        <f>_xlfn.IFERROR(VLOOKUP(B116,'[3]NUM3B'!$H$3:$L$109,4,FALSE),0)</f>
        <v>0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52">
        <f t="shared" si="30"/>
        <v>0</v>
      </c>
      <c r="R116" s="110">
        <f>_xlfn.IFERROR(VLOOKUP(B116,'[3]DEN3B'!$H$3:$L$117,2,FALSE),0)</f>
        <v>2</v>
      </c>
      <c r="S116" s="110">
        <f>_xlfn.IFERROR(VLOOKUP(B116,'[3]DEN3B'!$H$3:$L$117,3,FALSE),0)</f>
        <v>0</v>
      </c>
      <c r="T116" s="110">
        <f>_xlfn.IFERROR(VLOOKUP(B116,'[3]DEN3B'!$H$3:$L$117,4,FALSE),0)</f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52">
        <f t="shared" si="20"/>
        <v>2</v>
      </c>
    </row>
    <row r="117" spans="1:30" ht="15.75" thickBot="1">
      <c r="A117" s="58" t="s">
        <v>113</v>
      </c>
      <c r="B117" s="57" t="s">
        <v>111</v>
      </c>
      <c r="C117" s="1"/>
      <c r="D117" s="1"/>
      <c r="E117" s="110">
        <f>_xlfn.IFERROR(VLOOKUP(B117,'[3]NUM3B'!$H$3:$L$109,2,FALSE),0)</f>
        <v>8</v>
      </c>
      <c r="F117" s="110">
        <f>_xlfn.IFERROR(VLOOKUP(B117,'[3]NUM3B'!$H$3:$L$109,3,FALSE),0)</f>
        <v>2</v>
      </c>
      <c r="G117" s="110">
        <f>_xlfn.IFERROR(VLOOKUP(B117,'[3]NUM3B'!$H$3:$L$109,4,FALSE),0)</f>
        <v>6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52">
        <f t="shared" si="30"/>
        <v>16</v>
      </c>
      <c r="R117" s="110">
        <f>_xlfn.IFERROR(VLOOKUP(B117,'[3]DEN3B'!$H$3:$L$117,2,FALSE),0)</f>
        <v>3</v>
      </c>
      <c r="S117" s="110">
        <f>_xlfn.IFERROR(VLOOKUP(B117,'[3]DEN3B'!$H$3:$L$117,3,FALSE),0)</f>
        <v>7</v>
      </c>
      <c r="T117" s="110">
        <f>_xlfn.IFERROR(VLOOKUP(B117,'[3]DEN3B'!$H$3:$L$117,4,FALSE),0)</f>
        <v>6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52">
        <f>SUM(R117:AC117)</f>
        <v>16</v>
      </c>
    </row>
    <row r="118" spans="1:30" ht="15.75" thickBot="1">
      <c r="A118" s="58" t="s">
        <v>113</v>
      </c>
      <c r="B118" s="57" t="s">
        <v>112</v>
      </c>
      <c r="C118" s="1"/>
      <c r="D118" s="1"/>
      <c r="E118" s="110">
        <f>_xlfn.IFERROR(VLOOKUP(B118,'[3]NUM3B'!$H$3:$L$109,2,FALSE),0)</f>
        <v>3</v>
      </c>
      <c r="F118" s="110">
        <f>_xlfn.IFERROR(VLOOKUP(B118,'[3]NUM3B'!$H$3:$L$109,3,FALSE),0)</f>
        <v>5</v>
      </c>
      <c r="G118" s="110">
        <f>_xlfn.IFERROR(VLOOKUP(B118,'[3]NUM3B'!$H$3:$L$109,4,FALSE),0)</f>
        <v>2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52">
        <f t="shared" si="30"/>
        <v>10</v>
      </c>
      <c r="R118" s="110">
        <f>_xlfn.IFERROR(VLOOKUP(B118,'[3]DEN3B'!$H$3:$L$117,2,FALSE),0)</f>
        <v>6</v>
      </c>
      <c r="S118" s="110">
        <f>_xlfn.IFERROR(VLOOKUP(B118,'[3]DEN3B'!$H$3:$L$117,3,FALSE),0)</f>
        <v>1</v>
      </c>
      <c r="T118" s="110">
        <f>_xlfn.IFERROR(VLOOKUP(B118,'[3]DEN3B'!$H$3:$L$117,4,FALSE),0)</f>
        <v>2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52">
        <f>SUM(R118:AC118)</f>
        <v>9</v>
      </c>
    </row>
    <row r="119" spans="1:30" ht="15.75" thickBot="1">
      <c r="A119" s="58" t="s">
        <v>113</v>
      </c>
      <c r="B119" s="55" t="s">
        <v>268</v>
      </c>
      <c r="C119" s="1"/>
      <c r="D119" s="1"/>
      <c r="E119" s="110">
        <f>_xlfn.IFERROR(VLOOKUP(B119,'[3]NUM3B'!$H$3:$L$109,2,FALSE),0)</f>
        <v>4</v>
      </c>
      <c r="F119" s="110">
        <f>_xlfn.IFERROR(VLOOKUP(B119,'[3]NUM3B'!$H$3:$L$109,3,FALSE),0)</f>
        <v>0</v>
      </c>
      <c r="G119" s="110">
        <f>_xlfn.IFERROR(VLOOKUP(B119,'[3]NUM3B'!$H$3:$L$109,4,FALSE),0)</f>
        <v>1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52">
        <f t="shared" si="30"/>
        <v>5</v>
      </c>
      <c r="R119" s="110">
        <f>_xlfn.IFERROR(VLOOKUP(B119,'[3]DEN3B'!$H$3:$L$117,2,FALSE),0)</f>
        <v>1</v>
      </c>
      <c r="S119" s="110">
        <f>_xlfn.IFERROR(VLOOKUP(B119,'[3]DEN3B'!$H$3:$L$117,3,FALSE),0)</f>
        <v>1</v>
      </c>
      <c r="T119" s="110">
        <f>_xlfn.IFERROR(VLOOKUP(B119,'[3]DEN3B'!$H$3:$L$117,4,FALSE),0)</f>
        <v>5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52">
        <f>SUM(R119:AC119)</f>
        <v>7</v>
      </c>
    </row>
    <row r="120" spans="1:30" ht="15.75" thickBot="1">
      <c r="A120" s="58" t="s">
        <v>113</v>
      </c>
      <c r="B120" s="55" t="s">
        <v>284</v>
      </c>
      <c r="C120" s="1"/>
      <c r="D120" s="1"/>
      <c r="E120" s="110">
        <f>_xlfn.IFERROR(VLOOKUP(B120,'[3]NUM3B'!$H$3:$L$109,2,FALSE),0)</f>
        <v>2</v>
      </c>
      <c r="F120" s="110">
        <f>_xlfn.IFERROR(VLOOKUP(B120,'[3]NUM3B'!$H$3:$L$109,3,FALSE),0)</f>
        <v>0</v>
      </c>
      <c r="G120" s="110">
        <f>_xlfn.IFERROR(VLOOKUP(B120,'[3]NUM3B'!$H$3:$L$109,4,FALSE),0)</f>
        <v>1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52">
        <f t="shared" si="30"/>
        <v>3</v>
      </c>
      <c r="R120" s="110">
        <f>_xlfn.IFERROR(VLOOKUP(B120,'[3]DEN3B'!$H$3:$L$117,2,FALSE),0)</f>
        <v>1</v>
      </c>
      <c r="S120" s="110">
        <f>_xlfn.IFERROR(VLOOKUP(B120,'[3]DEN3B'!$H$3:$L$117,3,FALSE),0)</f>
        <v>1</v>
      </c>
      <c r="T120" s="110">
        <f>_xlfn.IFERROR(VLOOKUP(B120,'[3]DEN3B'!$H$3:$L$117,4,FALSE),0)</f>
        <v>1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52">
        <f>SUM(R120:AC120)</f>
        <v>3</v>
      </c>
    </row>
    <row r="121" spans="1:31" ht="15.75" thickBot="1">
      <c r="A121" s="173" t="s">
        <v>160</v>
      </c>
      <c r="B121" s="174"/>
      <c r="C121" s="42">
        <f>+D121/'Metas Muni'!J15</f>
        <v>0.7167235494880546</v>
      </c>
      <c r="D121" s="43">
        <f>+Q121/AD121</f>
        <v>0.6450511945392492</v>
      </c>
      <c r="E121" s="45">
        <f>SUM(E103:E120)</f>
        <v>59</v>
      </c>
      <c r="F121" s="45">
        <f aca="true" t="shared" si="31" ref="F121:Q121">SUM(F103:F120)</f>
        <v>59</v>
      </c>
      <c r="G121" s="45">
        <f t="shared" si="31"/>
        <v>71</v>
      </c>
      <c r="H121" s="45">
        <f t="shared" si="31"/>
        <v>0</v>
      </c>
      <c r="I121" s="45">
        <f t="shared" si="31"/>
        <v>0</v>
      </c>
      <c r="J121" s="45">
        <f t="shared" si="31"/>
        <v>0</v>
      </c>
      <c r="K121" s="45">
        <f t="shared" si="31"/>
        <v>0</v>
      </c>
      <c r="L121" s="45">
        <f t="shared" si="31"/>
        <v>0</v>
      </c>
      <c r="M121" s="45">
        <f>SUM(M103:M120)</f>
        <v>0</v>
      </c>
      <c r="N121" s="45">
        <f>SUM(N103:N120)</f>
        <v>0</v>
      </c>
      <c r="O121" s="45">
        <f>SUM(O103:O120)</f>
        <v>0</v>
      </c>
      <c r="P121" s="45">
        <f>SUM(P103:P120)</f>
        <v>0</v>
      </c>
      <c r="Q121" s="45">
        <f t="shared" si="31"/>
        <v>189</v>
      </c>
      <c r="R121" s="45">
        <f>SUM(R103:R120)</f>
        <v>107</v>
      </c>
      <c r="S121" s="45">
        <f>SUM(S103:S120)</f>
        <v>84</v>
      </c>
      <c r="T121" s="45">
        <f aca="true" t="shared" si="32" ref="T121:AD121">SUM(T103:T120)</f>
        <v>102</v>
      </c>
      <c r="U121" s="45">
        <f t="shared" si="32"/>
        <v>0</v>
      </c>
      <c r="V121" s="45">
        <f t="shared" si="32"/>
        <v>0</v>
      </c>
      <c r="W121" s="45">
        <f t="shared" si="32"/>
        <v>0</v>
      </c>
      <c r="X121" s="45">
        <f t="shared" si="32"/>
        <v>0</v>
      </c>
      <c r="Y121" s="45">
        <f t="shared" si="32"/>
        <v>0</v>
      </c>
      <c r="Z121" s="45">
        <f t="shared" si="32"/>
        <v>0</v>
      </c>
      <c r="AA121" s="45">
        <f t="shared" si="32"/>
        <v>0</v>
      </c>
      <c r="AB121" s="45">
        <f>SUM(AB103:AB120)</f>
        <v>0</v>
      </c>
      <c r="AC121" s="45">
        <f>SUM(AC103:AC120)</f>
        <v>0</v>
      </c>
      <c r="AD121" s="45">
        <f t="shared" si="32"/>
        <v>293</v>
      </c>
      <c r="AE121" s="95"/>
    </row>
    <row r="122" spans="1:30" ht="15.75" thickBot="1">
      <c r="A122" s="58" t="s">
        <v>126</v>
      </c>
      <c r="B122" s="57" t="s">
        <v>114</v>
      </c>
      <c r="C122" s="1"/>
      <c r="D122" s="1"/>
      <c r="E122" s="110">
        <f>_xlfn.IFERROR(VLOOKUP(B122,'[3]NUM3B'!$H$3:$L$109,2,FALSE),0)</f>
        <v>0</v>
      </c>
      <c r="F122" s="110">
        <f>_xlfn.IFERROR(VLOOKUP(B122,'[3]NUM3B'!$H$3:$L$109,3,FALSE),0)</f>
        <v>0</v>
      </c>
      <c r="G122" s="110">
        <f>_xlfn.IFERROR(VLOOKUP(B122,'[3]NUM3B'!$H$3:$L$109,4,FALSE),0)</f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52">
        <f aca="true" t="shared" si="33" ref="Q122:Q159">SUM(E122:P122)</f>
        <v>0</v>
      </c>
      <c r="R122" s="110">
        <f>_xlfn.IFERROR(VLOOKUP(B122,'[3]DEN3B'!$H$3:$L$117,2,FALSE),0)</f>
        <v>1</v>
      </c>
      <c r="S122" s="110">
        <f>_xlfn.IFERROR(VLOOKUP(B122,'[3]DEN3B'!$H$3:$L$117,3,FALSE),0)</f>
        <v>0</v>
      </c>
      <c r="T122" s="110">
        <f>_xlfn.IFERROR(VLOOKUP(B122,'[3]DEN3B'!$H$3:$L$117,4,FALSE),0)</f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52">
        <f t="shared" si="20"/>
        <v>1</v>
      </c>
    </row>
    <row r="123" spans="1:30" ht="15.75" thickBot="1">
      <c r="A123" s="58" t="s">
        <v>126</v>
      </c>
      <c r="B123" s="57" t="s">
        <v>115</v>
      </c>
      <c r="C123" s="1"/>
      <c r="D123" s="1"/>
      <c r="E123" s="110">
        <f>_xlfn.IFERROR(VLOOKUP(B123,'[3]NUM3B'!$H$3:$L$109,2,FALSE),0)</f>
        <v>0</v>
      </c>
      <c r="F123" s="110">
        <f>_xlfn.IFERROR(VLOOKUP(B123,'[3]NUM3B'!$H$3:$L$109,3,FALSE),0)</f>
        <v>0</v>
      </c>
      <c r="G123" s="110">
        <f>_xlfn.IFERROR(VLOOKUP(B123,'[3]NUM3B'!$H$3:$L$109,4,FALSE),0)</f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52">
        <f t="shared" si="33"/>
        <v>0</v>
      </c>
      <c r="R123" s="110">
        <f>_xlfn.IFERROR(VLOOKUP(B123,'[3]DEN3B'!$H$3:$L$117,2,FALSE),0)</f>
        <v>1</v>
      </c>
      <c r="S123" s="110">
        <f>_xlfn.IFERROR(VLOOKUP(B123,'[3]DEN3B'!$H$3:$L$117,3,FALSE),0)</f>
        <v>0</v>
      </c>
      <c r="T123" s="110">
        <f>_xlfn.IFERROR(VLOOKUP(B123,'[3]DEN3B'!$H$3:$L$117,4,FALSE),0)</f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52">
        <f t="shared" si="20"/>
        <v>1</v>
      </c>
    </row>
    <row r="124" spans="1:30" ht="15.75" thickBot="1">
      <c r="A124" s="58" t="s">
        <v>126</v>
      </c>
      <c r="B124" s="57" t="s">
        <v>116</v>
      </c>
      <c r="C124" s="1"/>
      <c r="D124" s="1"/>
      <c r="E124" s="110">
        <f>_xlfn.IFERROR(VLOOKUP(B124,'[3]NUM3B'!$H$3:$L$109,2,FALSE),0)</f>
        <v>0</v>
      </c>
      <c r="F124" s="110">
        <f>_xlfn.IFERROR(VLOOKUP(B124,'[3]NUM3B'!$H$3:$L$109,3,FALSE),0)</f>
        <v>0</v>
      </c>
      <c r="G124" s="110">
        <f>_xlfn.IFERROR(VLOOKUP(B124,'[3]NUM3B'!$H$3:$L$109,4,FALSE),0)</f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52">
        <f t="shared" si="33"/>
        <v>0</v>
      </c>
      <c r="R124" s="110">
        <f>_xlfn.IFERROR(VLOOKUP(B124,'[3]DEN3B'!$H$3:$L$117,2,FALSE),0)</f>
        <v>0</v>
      </c>
      <c r="S124" s="110">
        <f>_xlfn.IFERROR(VLOOKUP(B124,'[3]DEN3B'!$H$3:$L$117,3,FALSE),0)</f>
        <v>0</v>
      </c>
      <c r="T124" s="110">
        <f>_xlfn.IFERROR(VLOOKUP(B124,'[3]DEN3B'!$H$3:$L$117,4,FALSE),0)</f>
        <v>2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52">
        <f t="shared" si="20"/>
        <v>2</v>
      </c>
    </row>
    <row r="125" spans="1:30" ht="15.75" thickBot="1">
      <c r="A125" s="58" t="s">
        <v>126</v>
      </c>
      <c r="B125" s="57" t="s">
        <v>117</v>
      </c>
      <c r="C125" s="1"/>
      <c r="D125" s="1"/>
      <c r="E125" s="110">
        <f>_xlfn.IFERROR(VLOOKUP(B125,'[3]NUM3B'!$H$3:$L$109,2,FALSE),0)</f>
        <v>0</v>
      </c>
      <c r="F125" s="110">
        <f>_xlfn.IFERROR(VLOOKUP(B125,'[3]NUM3B'!$H$3:$L$109,3,FALSE),0)</f>
        <v>0</v>
      </c>
      <c r="G125" s="110">
        <f>_xlfn.IFERROR(VLOOKUP(B125,'[3]NUM3B'!$H$3:$L$109,4,FALSE),0)</f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52">
        <f t="shared" si="33"/>
        <v>0</v>
      </c>
      <c r="R125" s="110">
        <f>_xlfn.IFERROR(VLOOKUP(B125,'[3]DEN3B'!$H$3:$L$117,2,FALSE),0)</f>
        <v>0</v>
      </c>
      <c r="S125" s="110">
        <f>_xlfn.IFERROR(VLOOKUP(B125,'[3]DEN3B'!$H$3:$L$117,3,FALSE),0)</f>
        <v>0</v>
      </c>
      <c r="T125" s="110">
        <f>_xlfn.IFERROR(VLOOKUP(B125,'[3]DEN3B'!$H$3:$L$117,4,FALSE),0)</f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52">
        <f t="shared" si="20"/>
        <v>0</v>
      </c>
    </row>
    <row r="126" spans="1:30" ht="15.75" thickBot="1">
      <c r="A126" s="58" t="s">
        <v>126</v>
      </c>
      <c r="B126" s="57" t="s">
        <v>118</v>
      </c>
      <c r="C126" s="1"/>
      <c r="D126" s="1"/>
      <c r="E126" s="110">
        <f>_xlfn.IFERROR(VLOOKUP(B126,'[3]NUM3B'!$H$3:$L$109,2,FALSE),0)</f>
        <v>0</v>
      </c>
      <c r="F126" s="110">
        <f>_xlfn.IFERROR(VLOOKUP(B126,'[3]NUM3B'!$H$3:$L$109,3,FALSE),0)</f>
        <v>0</v>
      </c>
      <c r="G126" s="110">
        <f>_xlfn.IFERROR(VLOOKUP(B126,'[3]NUM3B'!$H$3:$L$109,4,FALSE),0)</f>
        <v>2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52">
        <f t="shared" si="33"/>
        <v>2</v>
      </c>
      <c r="R126" s="110">
        <f>_xlfn.IFERROR(VLOOKUP(B126,'[3]DEN3B'!$H$3:$L$117,2,FALSE),0)</f>
        <v>0</v>
      </c>
      <c r="S126" s="110">
        <f>_xlfn.IFERROR(VLOOKUP(B126,'[3]DEN3B'!$H$3:$L$117,3,FALSE),0)</f>
        <v>0</v>
      </c>
      <c r="T126" s="110">
        <f>_xlfn.IFERROR(VLOOKUP(B126,'[3]DEN3B'!$H$3:$L$117,4,FALSE),0)</f>
        <v>1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52">
        <f t="shared" si="20"/>
        <v>1</v>
      </c>
    </row>
    <row r="127" spans="1:30" ht="15.75" thickBot="1">
      <c r="A127" s="58" t="s">
        <v>126</v>
      </c>
      <c r="B127" s="57" t="s">
        <v>119</v>
      </c>
      <c r="C127" s="1"/>
      <c r="D127" s="1"/>
      <c r="E127" s="110">
        <f>_xlfn.IFERROR(VLOOKUP(B127,'[3]NUM3B'!$H$3:$L$109,2,FALSE),0)</f>
        <v>0</v>
      </c>
      <c r="F127" s="110">
        <f>_xlfn.IFERROR(VLOOKUP(B127,'[3]NUM3B'!$H$3:$L$109,3,FALSE),0)</f>
        <v>0</v>
      </c>
      <c r="G127" s="110">
        <f>_xlfn.IFERROR(VLOOKUP(B127,'[3]NUM3B'!$H$3:$L$109,4,FALSE),0)</f>
        <v>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52">
        <f t="shared" si="33"/>
        <v>0</v>
      </c>
      <c r="R127" s="110">
        <f>_xlfn.IFERROR(VLOOKUP(B127,'[3]DEN3B'!$H$3:$L$117,2,FALSE),0)</f>
        <v>0</v>
      </c>
      <c r="S127" s="110">
        <f>_xlfn.IFERROR(VLOOKUP(B127,'[3]DEN3B'!$H$3:$L$117,3,FALSE),0)</f>
        <v>0</v>
      </c>
      <c r="T127" s="110">
        <f>_xlfn.IFERROR(VLOOKUP(B127,'[3]DEN3B'!$H$3:$L$117,4,FALSE),0)</f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52">
        <f t="shared" si="20"/>
        <v>0</v>
      </c>
    </row>
    <row r="128" spans="1:30" ht="15.75" thickBot="1">
      <c r="A128" s="58" t="s">
        <v>126</v>
      </c>
      <c r="B128" s="57" t="s">
        <v>120</v>
      </c>
      <c r="C128" s="1"/>
      <c r="D128" s="1"/>
      <c r="E128" s="110">
        <f>_xlfn.IFERROR(VLOOKUP(B128,'[3]NUM3B'!$H$3:$L$109,2,FALSE),0)</f>
        <v>0</v>
      </c>
      <c r="F128" s="110">
        <f>_xlfn.IFERROR(VLOOKUP(B128,'[3]NUM3B'!$H$3:$L$109,3,FALSE),0)</f>
        <v>0</v>
      </c>
      <c r="G128" s="110">
        <f>_xlfn.IFERROR(VLOOKUP(B128,'[3]NUM3B'!$H$3:$L$109,4,FALSE),0)</f>
        <v>0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52">
        <f t="shared" si="33"/>
        <v>0</v>
      </c>
      <c r="R128" s="110">
        <f>_xlfn.IFERROR(VLOOKUP(B128,'[3]DEN3B'!$H$3:$L$117,2,FALSE),0)</f>
        <v>0</v>
      </c>
      <c r="S128" s="110">
        <f>_xlfn.IFERROR(VLOOKUP(B128,'[3]DEN3B'!$H$3:$L$117,3,FALSE),0)</f>
        <v>0</v>
      </c>
      <c r="T128" s="110">
        <f>_xlfn.IFERROR(VLOOKUP(B128,'[3]DEN3B'!$H$3:$L$117,4,FALSE),0)</f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52">
        <f t="shared" si="20"/>
        <v>0</v>
      </c>
    </row>
    <row r="129" spans="1:30" ht="15.75" thickBot="1">
      <c r="A129" s="58" t="s">
        <v>126</v>
      </c>
      <c r="B129" s="57" t="s">
        <v>121</v>
      </c>
      <c r="C129" s="1"/>
      <c r="D129" s="1"/>
      <c r="E129" s="110">
        <f>_xlfn.IFERROR(VLOOKUP(B129,'[3]NUM3B'!$H$3:$L$109,2,FALSE),0)</f>
        <v>0</v>
      </c>
      <c r="F129" s="110">
        <f>_xlfn.IFERROR(VLOOKUP(B129,'[3]NUM3B'!$H$3:$L$109,3,FALSE),0)</f>
        <v>0</v>
      </c>
      <c r="G129" s="110">
        <f>_xlfn.IFERROR(VLOOKUP(B129,'[3]NUM3B'!$H$3:$L$109,4,FALSE),0)</f>
        <v>1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52">
        <f t="shared" si="33"/>
        <v>1</v>
      </c>
      <c r="R129" s="110">
        <f>_xlfn.IFERROR(VLOOKUP(B129,'[3]DEN3B'!$H$3:$L$117,2,FALSE),0)</f>
        <v>1</v>
      </c>
      <c r="S129" s="110">
        <f>_xlfn.IFERROR(VLOOKUP(B129,'[3]DEN3B'!$H$3:$L$117,3,FALSE),0)</f>
        <v>1</v>
      </c>
      <c r="T129" s="110">
        <f>_xlfn.IFERROR(VLOOKUP(B129,'[3]DEN3B'!$H$3:$L$117,4,FALSE),0)</f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52">
        <f t="shared" si="20"/>
        <v>2</v>
      </c>
    </row>
    <row r="130" spans="1:30" ht="15.75" thickBot="1">
      <c r="A130" s="58" t="s">
        <v>126</v>
      </c>
      <c r="B130" s="57" t="s">
        <v>122</v>
      </c>
      <c r="C130" s="1"/>
      <c r="D130" s="1"/>
      <c r="E130" s="110">
        <f>_xlfn.IFERROR(VLOOKUP(B130,'[3]NUM3B'!$H$3:$L$109,2,FALSE),0)</f>
        <v>0</v>
      </c>
      <c r="F130" s="110">
        <f>_xlfn.IFERROR(VLOOKUP(B130,'[3]NUM3B'!$H$3:$L$109,3,FALSE),0)</f>
        <v>0</v>
      </c>
      <c r="G130" s="110">
        <f>_xlfn.IFERROR(VLOOKUP(B130,'[3]NUM3B'!$H$3:$L$109,4,FALSE),0)</f>
        <v>0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52">
        <f t="shared" si="33"/>
        <v>0</v>
      </c>
      <c r="R130" s="110">
        <f>_xlfn.IFERROR(VLOOKUP(B130,'[3]DEN3B'!$H$3:$L$117,2,FALSE),0)</f>
        <v>0</v>
      </c>
      <c r="S130" s="110">
        <f>_xlfn.IFERROR(VLOOKUP(B130,'[3]DEN3B'!$H$3:$L$117,3,FALSE),0)</f>
        <v>1</v>
      </c>
      <c r="T130" s="110">
        <f>_xlfn.IFERROR(VLOOKUP(B130,'[3]DEN3B'!$H$3:$L$117,4,FALSE),0)</f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52">
        <f t="shared" si="20"/>
        <v>1</v>
      </c>
    </row>
    <row r="131" spans="1:30" ht="15.75" thickBot="1">
      <c r="A131" s="58" t="s">
        <v>126</v>
      </c>
      <c r="B131" s="57" t="s">
        <v>123</v>
      </c>
      <c r="C131" s="1"/>
      <c r="D131" s="1"/>
      <c r="E131" s="110">
        <f>_xlfn.IFERROR(VLOOKUP(B131,'[3]NUM3B'!$H$3:$L$109,2,FALSE),0)</f>
        <v>5</v>
      </c>
      <c r="F131" s="110">
        <f>_xlfn.IFERROR(VLOOKUP(B131,'[3]NUM3B'!$H$3:$L$109,3,FALSE),0)</f>
        <v>0</v>
      </c>
      <c r="G131" s="110">
        <f>_xlfn.IFERROR(VLOOKUP(B131,'[3]NUM3B'!$H$3:$L$109,4,FALSE),0)</f>
        <v>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52">
        <f t="shared" si="33"/>
        <v>5</v>
      </c>
      <c r="R131" s="110">
        <f>_xlfn.IFERROR(VLOOKUP(B131,'[3]DEN3B'!$H$3:$L$117,2,FALSE),0)</f>
        <v>1</v>
      </c>
      <c r="S131" s="110">
        <f>_xlfn.IFERROR(VLOOKUP(B131,'[3]DEN3B'!$H$3:$L$117,3,FALSE),0)</f>
        <v>0</v>
      </c>
      <c r="T131" s="110">
        <f>_xlfn.IFERROR(VLOOKUP(B131,'[3]DEN3B'!$H$3:$L$117,4,FALSE),0)</f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52">
        <f t="shared" si="20"/>
        <v>1</v>
      </c>
    </row>
    <row r="132" spans="1:30" ht="15.75" thickBot="1">
      <c r="A132" s="58" t="s">
        <v>126</v>
      </c>
      <c r="B132" s="57" t="s">
        <v>124</v>
      </c>
      <c r="C132" s="1"/>
      <c r="D132" s="1"/>
      <c r="E132" s="110">
        <f>_xlfn.IFERROR(VLOOKUP(B132,'[3]NUM3B'!$H$3:$L$109,2,FALSE),0)</f>
        <v>0</v>
      </c>
      <c r="F132" s="110">
        <f>_xlfn.IFERROR(VLOOKUP(B132,'[3]NUM3B'!$H$3:$L$109,3,FALSE),0)</f>
        <v>1</v>
      </c>
      <c r="G132" s="110">
        <f>_xlfn.IFERROR(VLOOKUP(B132,'[3]NUM3B'!$H$3:$L$109,4,FALSE),0)</f>
        <v>0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52">
        <f t="shared" si="33"/>
        <v>1</v>
      </c>
      <c r="R132" s="110">
        <f>_xlfn.IFERROR(VLOOKUP(B132,'[3]DEN3B'!$H$3:$L$117,2,FALSE),0)</f>
        <v>0</v>
      </c>
      <c r="S132" s="110">
        <f>_xlfn.IFERROR(VLOOKUP(B132,'[3]DEN3B'!$H$3:$L$117,3,FALSE),0)</f>
        <v>1</v>
      </c>
      <c r="T132" s="110">
        <f>_xlfn.IFERROR(VLOOKUP(B132,'[3]DEN3B'!$H$3:$L$117,4,FALSE),0)</f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52">
        <f t="shared" si="20"/>
        <v>1</v>
      </c>
    </row>
    <row r="133" spans="1:30" ht="15.75" thickBot="1">
      <c r="A133" s="58" t="s">
        <v>126</v>
      </c>
      <c r="B133" s="57" t="s">
        <v>125</v>
      </c>
      <c r="C133" s="1"/>
      <c r="D133" s="1"/>
      <c r="E133" s="110">
        <f>_xlfn.IFERROR(VLOOKUP(B133,'[3]NUM3B'!$H$3:$L$109,2,FALSE),0)</f>
        <v>1</v>
      </c>
      <c r="F133" s="110">
        <f>_xlfn.IFERROR(VLOOKUP(B133,'[3]NUM3B'!$H$3:$L$109,3,FALSE),0)</f>
        <v>0</v>
      </c>
      <c r="G133" s="110">
        <f>_xlfn.IFERROR(VLOOKUP(B133,'[3]NUM3B'!$H$3:$L$109,4,FALSE),0)</f>
        <v>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52">
        <f t="shared" si="33"/>
        <v>1</v>
      </c>
      <c r="R133" s="110">
        <f>_xlfn.IFERROR(VLOOKUP(B133,'[3]DEN3B'!$H$3:$L$117,2,FALSE),0)</f>
        <v>1</v>
      </c>
      <c r="S133" s="110">
        <f>_xlfn.IFERROR(VLOOKUP(B133,'[3]DEN3B'!$H$3:$L$117,3,FALSE),0)</f>
        <v>0</v>
      </c>
      <c r="T133" s="110">
        <f>_xlfn.IFERROR(VLOOKUP(B133,'[3]DEN3B'!$H$3:$L$117,4,FALSE),0)</f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52">
        <f t="shared" si="20"/>
        <v>1</v>
      </c>
    </row>
    <row r="134" spans="1:31" ht="15.75" thickBot="1">
      <c r="A134" s="173" t="s">
        <v>161</v>
      </c>
      <c r="B134" s="174"/>
      <c r="C134" s="42">
        <f>+D134/'Metas Muni'!J16</f>
        <v>1.01010101010101</v>
      </c>
      <c r="D134" s="43">
        <f>+Q134/AD134</f>
        <v>0.9090909090909091</v>
      </c>
      <c r="E134" s="45">
        <f>SUM(E122:E133)</f>
        <v>6</v>
      </c>
      <c r="F134" s="45">
        <f>SUM(F122:F133)</f>
        <v>1</v>
      </c>
      <c r="G134" s="45">
        <f>SUM(G122:G133)</f>
        <v>3</v>
      </c>
      <c r="H134" s="45">
        <f>SUM(H122:H133)</f>
        <v>0</v>
      </c>
      <c r="I134" s="45">
        <f aca="true" t="shared" si="34" ref="I134:N134">SUM(I122:I133)</f>
        <v>0</v>
      </c>
      <c r="J134" s="45">
        <f t="shared" si="34"/>
        <v>0</v>
      </c>
      <c r="K134" s="45">
        <f t="shared" si="34"/>
        <v>0</v>
      </c>
      <c r="L134" s="45">
        <f t="shared" si="34"/>
        <v>0</v>
      </c>
      <c r="M134" s="45">
        <f t="shared" si="34"/>
        <v>0</v>
      </c>
      <c r="N134" s="45">
        <f t="shared" si="34"/>
        <v>0</v>
      </c>
      <c r="O134" s="45">
        <f>SUM(O122:O133)</f>
        <v>0</v>
      </c>
      <c r="P134" s="45">
        <f>SUM(P122:P133)</f>
        <v>0</v>
      </c>
      <c r="Q134" s="45">
        <f aca="true" t="shared" si="35" ref="Q134:V134">SUM(Q122:Q133)</f>
        <v>10</v>
      </c>
      <c r="R134" s="45">
        <f t="shared" si="35"/>
        <v>5</v>
      </c>
      <c r="S134" s="45">
        <f t="shared" si="35"/>
        <v>3</v>
      </c>
      <c r="T134" s="45">
        <f t="shared" si="35"/>
        <v>3</v>
      </c>
      <c r="U134" s="45">
        <f t="shared" si="35"/>
        <v>0</v>
      </c>
      <c r="V134" s="45">
        <f t="shared" si="35"/>
        <v>0</v>
      </c>
      <c r="W134" s="45">
        <f aca="true" t="shared" si="36" ref="W134:AD134">SUM(W122:W133)</f>
        <v>0</v>
      </c>
      <c r="X134" s="45">
        <f t="shared" si="36"/>
        <v>0</v>
      </c>
      <c r="Y134" s="45">
        <f t="shared" si="36"/>
        <v>0</v>
      </c>
      <c r="Z134" s="45">
        <f t="shared" si="36"/>
        <v>0</v>
      </c>
      <c r="AA134" s="45">
        <f t="shared" si="36"/>
        <v>0</v>
      </c>
      <c r="AB134" s="45">
        <f t="shared" si="36"/>
        <v>0</v>
      </c>
      <c r="AC134" s="45">
        <f t="shared" si="36"/>
        <v>0</v>
      </c>
      <c r="AD134" s="45">
        <f t="shared" si="36"/>
        <v>11</v>
      </c>
      <c r="AE134" s="95"/>
    </row>
    <row r="135" spans="1:30" ht="15.75" thickBot="1">
      <c r="A135" s="58" t="s">
        <v>140</v>
      </c>
      <c r="B135" s="57" t="s">
        <v>127</v>
      </c>
      <c r="C135" s="1"/>
      <c r="D135" s="1"/>
      <c r="E135" s="110">
        <f>_xlfn.IFERROR(VLOOKUP(B135,'[3]NUM3B'!$H$3:$L$109,2,FALSE),0)</f>
        <v>4</v>
      </c>
      <c r="F135" s="110">
        <f>_xlfn.IFERROR(VLOOKUP(B135,'[3]NUM3B'!$H$3:$L$109,3,FALSE),0)</f>
        <v>3</v>
      </c>
      <c r="G135" s="110">
        <f>_xlfn.IFERROR(VLOOKUP(B135,'[3]NUM3B'!$H$3:$L$109,4,FALSE),0)</f>
        <v>9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153">
        <f>SUM(E135:P135)</f>
        <v>16</v>
      </c>
      <c r="R135" s="110">
        <f>_xlfn.IFERROR(VLOOKUP(B135,'[3]DEN3B'!$H$3:$L$117,2,FALSE),0)</f>
        <v>12</v>
      </c>
      <c r="S135" s="110">
        <f>_xlfn.IFERROR(VLOOKUP(B135,'[3]DEN3B'!$H$3:$L$117,3,FALSE),0)</f>
        <v>5</v>
      </c>
      <c r="T135" s="110">
        <f>_xlfn.IFERROR(VLOOKUP(B135,'[3]DEN3B'!$H$3:$L$117,4,FALSE),0)</f>
        <v>3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52">
        <f t="shared" si="20"/>
        <v>20</v>
      </c>
    </row>
    <row r="136" spans="1:30" ht="15.75" thickBot="1">
      <c r="A136" s="58" t="s">
        <v>140</v>
      </c>
      <c r="B136" s="57" t="s">
        <v>128</v>
      </c>
      <c r="C136" s="1"/>
      <c r="D136" s="1"/>
      <c r="E136" s="110">
        <f>_xlfn.IFERROR(VLOOKUP(B136,'[3]NUM3B'!$H$3:$L$109,2,FALSE),0)</f>
        <v>18</v>
      </c>
      <c r="F136" s="110">
        <f>_xlfn.IFERROR(VLOOKUP(B136,'[3]NUM3B'!$H$3:$L$109,3,FALSE),0)</f>
        <v>0</v>
      </c>
      <c r="G136" s="110">
        <f>_xlfn.IFERROR(VLOOKUP(B136,'[3]NUM3B'!$H$3:$L$109,4,FALSE),0)</f>
        <v>4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52">
        <f t="shared" si="33"/>
        <v>22</v>
      </c>
      <c r="R136" s="110">
        <f>_xlfn.IFERROR(VLOOKUP(B136,'[3]DEN3B'!$H$3:$L$117,2,FALSE),0)</f>
        <v>5</v>
      </c>
      <c r="S136" s="110">
        <f>_xlfn.IFERROR(VLOOKUP(B136,'[3]DEN3B'!$H$3:$L$117,3,FALSE),0)</f>
        <v>5</v>
      </c>
      <c r="T136" s="110">
        <f>_xlfn.IFERROR(VLOOKUP(B136,'[3]DEN3B'!$H$3:$L$117,4,FALSE),0)</f>
        <v>1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52">
        <f t="shared" si="20"/>
        <v>11</v>
      </c>
    </row>
    <row r="137" spans="1:30" ht="15.75" thickBot="1">
      <c r="A137" s="58" t="s">
        <v>140</v>
      </c>
      <c r="B137" s="57" t="s">
        <v>129</v>
      </c>
      <c r="C137" s="1"/>
      <c r="D137" s="1"/>
      <c r="E137" s="110">
        <f>_xlfn.IFERROR(VLOOKUP(B137,'[3]NUM3B'!$H$3:$L$109,2,FALSE),0)</f>
        <v>0</v>
      </c>
      <c r="F137" s="110">
        <f>_xlfn.IFERROR(VLOOKUP(B137,'[3]NUM3B'!$H$3:$L$109,3,FALSE),0)</f>
        <v>3</v>
      </c>
      <c r="G137" s="110">
        <f>_xlfn.IFERROR(VLOOKUP(B137,'[3]NUM3B'!$H$3:$L$109,4,FALSE),0)</f>
        <v>1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52">
        <f t="shared" si="33"/>
        <v>4</v>
      </c>
      <c r="R137" s="110">
        <f>_xlfn.IFERROR(VLOOKUP(B137,'[3]DEN3B'!$H$3:$L$117,2,FALSE),0)</f>
        <v>2</v>
      </c>
      <c r="S137" s="110">
        <f>_xlfn.IFERROR(VLOOKUP(B137,'[3]DEN3B'!$H$3:$L$117,3,FALSE),0)</f>
        <v>0</v>
      </c>
      <c r="T137" s="110">
        <f>_xlfn.IFERROR(VLOOKUP(B137,'[3]DEN3B'!$H$3:$L$117,4,FALSE),0)</f>
        <v>5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52">
        <f t="shared" si="20"/>
        <v>7</v>
      </c>
    </row>
    <row r="138" spans="1:30" ht="15.75" thickBot="1">
      <c r="A138" s="58" t="s">
        <v>140</v>
      </c>
      <c r="B138" s="57" t="s">
        <v>130</v>
      </c>
      <c r="C138" s="1"/>
      <c r="D138" s="1"/>
      <c r="E138" s="110">
        <f>_xlfn.IFERROR(VLOOKUP(B138,'[3]NUM3B'!$H$3:$L$109,2,FALSE),0)</f>
        <v>11</v>
      </c>
      <c r="F138" s="110">
        <f>_xlfn.IFERROR(VLOOKUP(B138,'[3]NUM3B'!$H$3:$L$109,3,FALSE),0)</f>
        <v>5</v>
      </c>
      <c r="G138" s="110">
        <f>_xlfn.IFERROR(VLOOKUP(B138,'[3]NUM3B'!$H$3:$L$109,4,FALSE),0)</f>
        <v>8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52">
        <f t="shared" si="33"/>
        <v>24</v>
      </c>
      <c r="R138" s="110">
        <f>_xlfn.IFERROR(VLOOKUP(B138,'[3]DEN3B'!$H$3:$L$117,2,FALSE),0)</f>
        <v>14</v>
      </c>
      <c r="S138" s="110">
        <f>_xlfn.IFERROR(VLOOKUP(B138,'[3]DEN3B'!$H$3:$L$117,3,FALSE),0)</f>
        <v>5</v>
      </c>
      <c r="T138" s="110">
        <f>_xlfn.IFERROR(VLOOKUP(B138,'[3]DEN3B'!$H$3:$L$117,4,FALSE),0)</f>
        <v>10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52">
        <f t="shared" si="20"/>
        <v>29</v>
      </c>
    </row>
    <row r="139" spans="1:30" ht="15.75" thickBot="1">
      <c r="A139" s="58" t="s">
        <v>140</v>
      </c>
      <c r="B139" s="57" t="s">
        <v>131</v>
      </c>
      <c r="C139" s="1"/>
      <c r="D139" s="1"/>
      <c r="E139" s="110">
        <f>_xlfn.IFERROR(VLOOKUP(B139,'[3]NUM3B'!$H$3:$L$109,2,FALSE),0)</f>
        <v>0</v>
      </c>
      <c r="F139" s="110">
        <f>_xlfn.IFERROR(VLOOKUP(B139,'[3]NUM3B'!$H$3:$L$109,3,FALSE),0)</f>
        <v>0</v>
      </c>
      <c r="G139" s="110">
        <f>_xlfn.IFERROR(VLOOKUP(B139,'[3]NUM3B'!$H$3:$L$109,4,FALSE),0)</f>
        <v>0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52">
        <f t="shared" si="33"/>
        <v>0</v>
      </c>
      <c r="R139" s="110">
        <f>_xlfn.IFERROR(VLOOKUP(B139,'[3]DEN3B'!$H$3:$L$117,2,FALSE),0)</f>
        <v>0</v>
      </c>
      <c r="S139" s="110">
        <f>_xlfn.IFERROR(VLOOKUP(B139,'[3]DEN3B'!$H$3:$L$117,3,FALSE),0)</f>
        <v>0</v>
      </c>
      <c r="T139" s="110">
        <f>_xlfn.IFERROR(VLOOKUP(B139,'[3]DEN3B'!$H$3:$L$117,4,FALSE),0)</f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52">
        <f t="shared" si="20"/>
        <v>0</v>
      </c>
    </row>
    <row r="140" spans="1:30" ht="15.75" thickBot="1">
      <c r="A140" s="58" t="s">
        <v>140</v>
      </c>
      <c r="B140" s="57" t="s">
        <v>132</v>
      </c>
      <c r="C140" s="1"/>
      <c r="D140" s="1"/>
      <c r="E140" s="110">
        <f>_xlfn.IFERROR(VLOOKUP(B140,'[3]NUM3B'!$H$3:$L$109,2,FALSE),0)</f>
        <v>0</v>
      </c>
      <c r="F140" s="110">
        <f>_xlfn.IFERROR(VLOOKUP(B140,'[3]NUM3B'!$H$3:$L$109,3,FALSE),0)</f>
        <v>0</v>
      </c>
      <c r="G140" s="110">
        <f>_xlfn.IFERROR(VLOOKUP(B140,'[3]NUM3B'!$H$3:$L$109,4,FALSE),0)</f>
        <v>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52">
        <f t="shared" si="33"/>
        <v>0</v>
      </c>
      <c r="R140" s="110">
        <f>_xlfn.IFERROR(VLOOKUP(B140,'[3]DEN3B'!$H$3:$L$117,2,FALSE),0)</f>
        <v>0</v>
      </c>
      <c r="S140" s="110">
        <f>_xlfn.IFERROR(VLOOKUP(B140,'[3]DEN3B'!$H$3:$L$117,3,FALSE),0)</f>
        <v>0</v>
      </c>
      <c r="T140" s="110">
        <f>_xlfn.IFERROR(VLOOKUP(B140,'[3]DEN3B'!$H$3:$L$117,4,FALSE),0)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52">
        <f t="shared" si="20"/>
        <v>0</v>
      </c>
    </row>
    <row r="141" spans="1:30" ht="15.75" thickBot="1">
      <c r="A141" s="58" t="s">
        <v>140</v>
      </c>
      <c r="B141" s="57" t="s">
        <v>133</v>
      </c>
      <c r="C141" s="1"/>
      <c r="D141" s="1"/>
      <c r="E141" s="110">
        <f>_xlfn.IFERROR(VLOOKUP(B141,'[3]NUM3B'!$H$3:$L$109,2,FALSE),0)</f>
        <v>0</v>
      </c>
      <c r="F141" s="110">
        <f>_xlfn.IFERROR(VLOOKUP(B141,'[3]NUM3B'!$H$3:$L$109,3,FALSE),0)</f>
        <v>0</v>
      </c>
      <c r="G141" s="110">
        <f>_xlfn.IFERROR(VLOOKUP(B141,'[3]NUM3B'!$H$3:$L$109,4,FALSE),0)</f>
        <v>0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52">
        <f t="shared" si="33"/>
        <v>0</v>
      </c>
      <c r="R141" s="110">
        <f>_xlfn.IFERROR(VLOOKUP(B141,'[3]DEN3B'!$H$3:$L$117,2,FALSE),0)</f>
        <v>0</v>
      </c>
      <c r="S141" s="110">
        <f>_xlfn.IFERROR(VLOOKUP(B141,'[3]DEN3B'!$H$3:$L$117,3,FALSE),0)</f>
        <v>1</v>
      </c>
      <c r="T141" s="110">
        <f>_xlfn.IFERROR(VLOOKUP(B141,'[3]DEN3B'!$H$3:$L$117,4,FALSE),0)</f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52">
        <f aca="true" t="shared" si="37" ref="AD141:AD147">SUM(R141:AC141)</f>
        <v>1</v>
      </c>
    </row>
    <row r="142" spans="1:30" ht="15.75" thickBot="1">
      <c r="A142" s="58" t="s">
        <v>140</v>
      </c>
      <c r="B142" s="57" t="s">
        <v>134</v>
      </c>
      <c r="C142" s="1"/>
      <c r="D142" s="1"/>
      <c r="E142" s="110">
        <f>_xlfn.IFERROR(VLOOKUP(B142,'[3]NUM3B'!$H$3:$L$109,2,FALSE),0)</f>
        <v>0</v>
      </c>
      <c r="F142" s="110">
        <f>_xlfn.IFERROR(VLOOKUP(B142,'[3]NUM3B'!$H$3:$L$109,3,FALSE),0)</f>
        <v>0</v>
      </c>
      <c r="G142" s="110">
        <f>_xlfn.IFERROR(VLOOKUP(B142,'[3]NUM3B'!$H$3:$L$109,4,FALSE),0)</f>
        <v>0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52">
        <f t="shared" si="33"/>
        <v>0</v>
      </c>
      <c r="R142" s="110">
        <f>_xlfn.IFERROR(VLOOKUP(B142,'[3]DEN3B'!$H$3:$L$117,2,FALSE),0)</f>
        <v>0</v>
      </c>
      <c r="S142" s="110">
        <f>_xlfn.IFERROR(VLOOKUP(B142,'[3]DEN3B'!$H$3:$L$117,3,FALSE),0)</f>
        <v>0</v>
      </c>
      <c r="T142" s="110">
        <f>_xlfn.IFERROR(VLOOKUP(B142,'[3]DEN3B'!$H$3:$L$117,4,FALSE),0)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52">
        <f t="shared" si="37"/>
        <v>0</v>
      </c>
    </row>
    <row r="143" spans="1:30" ht="15.75" thickBot="1">
      <c r="A143" s="58" t="s">
        <v>140</v>
      </c>
      <c r="B143" s="57" t="s">
        <v>135</v>
      </c>
      <c r="C143" s="1"/>
      <c r="D143" s="1"/>
      <c r="E143" s="110">
        <f>_xlfn.IFERROR(VLOOKUP(B143,'[3]NUM3B'!$H$3:$L$109,2,FALSE),0)</f>
        <v>0</v>
      </c>
      <c r="F143" s="110">
        <f>_xlfn.IFERROR(VLOOKUP(B143,'[3]NUM3B'!$H$3:$L$109,3,FALSE),0)</f>
        <v>0</v>
      </c>
      <c r="G143" s="110">
        <f>_xlfn.IFERROR(VLOOKUP(B143,'[3]NUM3B'!$H$3:$L$109,4,FALSE),0)</f>
        <v>0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52">
        <f t="shared" si="33"/>
        <v>0</v>
      </c>
      <c r="R143" s="110">
        <f>_xlfn.IFERROR(VLOOKUP(B143,'[3]DEN3B'!$H$3:$L$117,2,FALSE),0)</f>
        <v>0</v>
      </c>
      <c r="S143" s="110">
        <f>_xlfn.IFERROR(VLOOKUP(B143,'[3]DEN3B'!$H$3:$L$117,3,FALSE),0)</f>
        <v>0</v>
      </c>
      <c r="T143" s="110">
        <f>_xlfn.IFERROR(VLOOKUP(B143,'[3]DEN3B'!$H$3:$L$117,4,FALSE),0)</f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52">
        <f t="shared" si="37"/>
        <v>0</v>
      </c>
    </row>
    <row r="144" spans="1:30" ht="15.75" thickBot="1">
      <c r="A144" s="58" t="s">
        <v>140</v>
      </c>
      <c r="B144" s="57" t="s">
        <v>136</v>
      </c>
      <c r="C144" s="1"/>
      <c r="D144" s="1"/>
      <c r="E144" s="110">
        <f>_xlfn.IFERROR(VLOOKUP(B144,'[3]NUM3B'!$H$3:$L$109,2,FALSE),0)</f>
        <v>0</v>
      </c>
      <c r="F144" s="110">
        <f>_xlfn.IFERROR(VLOOKUP(B144,'[3]NUM3B'!$H$3:$L$109,3,FALSE),0)</f>
        <v>0</v>
      </c>
      <c r="G144" s="110">
        <f>_xlfn.IFERROR(VLOOKUP(B144,'[3]NUM3B'!$H$3:$L$109,4,FALSE),0)</f>
        <v>0</v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52">
        <f t="shared" si="33"/>
        <v>0</v>
      </c>
      <c r="R144" s="110">
        <f>_xlfn.IFERROR(VLOOKUP(B144,'[3]DEN3B'!$H$3:$L$117,2,FALSE),0)</f>
        <v>0</v>
      </c>
      <c r="S144" s="110">
        <f>_xlfn.IFERROR(VLOOKUP(B144,'[3]DEN3B'!$H$3:$L$117,3,FALSE),0)</f>
        <v>0</v>
      </c>
      <c r="T144" s="110">
        <f>_xlfn.IFERROR(VLOOKUP(B144,'[3]DEN3B'!$H$3:$L$117,4,FALSE),0)</f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52">
        <f t="shared" si="37"/>
        <v>0</v>
      </c>
    </row>
    <row r="145" spans="1:30" ht="15.75" thickBot="1">
      <c r="A145" s="58" t="s">
        <v>140</v>
      </c>
      <c r="B145" s="57" t="s">
        <v>137</v>
      </c>
      <c r="C145" s="1"/>
      <c r="D145" s="1"/>
      <c r="E145" s="110">
        <f>_xlfn.IFERROR(VLOOKUP(B145,'[3]NUM3B'!$H$3:$L$109,2,FALSE),0)</f>
        <v>0</v>
      </c>
      <c r="F145" s="110">
        <f>_xlfn.IFERROR(VLOOKUP(B145,'[3]NUM3B'!$H$3:$L$109,3,FALSE),0)</f>
        <v>0</v>
      </c>
      <c r="G145" s="110">
        <f>_xlfn.IFERROR(VLOOKUP(B145,'[3]NUM3B'!$H$3:$L$109,4,FALSE),0)</f>
        <v>0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52">
        <f t="shared" si="33"/>
        <v>0</v>
      </c>
      <c r="R145" s="110">
        <f>_xlfn.IFERROR(VLOOKUP(B145,'[3]DEN3B'!$H$3:$L$117,2,FALSE),0)</f>
        <v>0</v>
      </c>
      <c r="S145" s="110">
        <f>_xlfn.IFERROR(VLOOKUP(B145,'[3]DEN3B'!$H$3:$L$117,3,FALSE),0)</f>
        <v>0</v>
      </c>
      <c r="T145" s="110">
        <f>_xlfn.IFERROR(VLOOKUP(B145,'[3]DEN3B'!$H$3:$L$117,4,FALSE),0)</f>
        <v>0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52">
        <f t="shared" si="37"/>
        <v>0</v>
      </c>
    </row>
    <row r="146" spans="1:30" ht="15.75" thickBot="1">
      <c r="A146" s="58" t="s">
        <v>140</v>
      </c>
      <c r="B146" s="57" t="s">
        <v>138</v>
      </c>
      <c r="C146" s="1"/>
      <c r="D146" s="1"/>
      <c r="E146" s="110">
        <f>_xlfn.IFERROR(VLOOKUP(B146,'[3]NUM3B'!$H$3:$L$109,2,FALSE),0)</f>
        <v>0</v>
      </c>
      <c r="F146" s="110">
        <f>_xlfn.IFERROR(VLOOKUP(B146,'[3]NUM3B'!$H$3:$L$109,3,FALSE),0)</f>
        <v>0</v>
      </c>
      <c r="G146" s="110">
        <f>_xlfn.IFERROR(VLOOKUP(B146,'[3]NUM3B'!$H$3:$L$109,4,FALSE),0)</f>
        <v>0</v>
      </c>
      <c r="H146" s="110"/>
      <c r="I146" s="110"/>
      <c r="J146" s="110"/>
      <c r="K146" s="110"/>
      <c r="L146" s="110"/>
      <c r="M146" s="110"/>
      <c r="N146" s="110"/>
      <c r="O146" s="110"/>
      <c r="P146" s="110"/>
      <c r="Q146" s="52">
        <f t="shared" si="33"/>
        <v>0</v>
      </c>
      <c r="R146" s="110">
        <f>_xlfn.IFERROR(VLOOKUP(B146,'[3]DEN3B'!$H$3:$L$117,2,FALSE),0)</f>
        <v>0</v>
      </c>
      <c r="S146" s="110">
        <f>_xlfn.IFERROR(VLOOKUP(B146,'[3]DEN3B'!$H$3:$L$117,3,FALSE),0)</f>
        <v>0</v>
      </c>
      <c r="T146" s="110">
        <f>_xlfn.IFERROR(VLOOKUP(B146,'[3]DEN3B'!$H$3:$L$117,4,FALSE),0)</f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52">
        <f t="shared" si="37"/>
        <v>0</v>
      </c>
    </row>
    <row r="147" spans="1:30" ht="15.75" thickBot="1">
      <c r="A147" s="58" t="s">
        <v>140</v>
      </c>
      <c r="B147" s="57" t="s">
        <v>139</v>
      </c>
      <c r="C147" s="1"/>
      <c r="D147" s="1"/>
      <c r="E147" s="110">
        <f>_xlfn.IFERROR(VLOOKUP(B147,'[3]NUM3B'!$H$3:$L$109,2,FALSE),0)</f>
        <v>0</v>
      </c>
      <c r="F147" s="110">
        <f>_xlfn.IFERROR(VLOOKUP(B147,'[3]NUM3B'!$H$3:$L$109,3,FALSE),0)</f>
        <v>0</v>
      </c>
      <c r="G147" s="110">
        <f>_xlfn.IFERROR(VLOOKUP(B147,'[3]NUM3B'!$H$3:$L$109,4,FALSE),0)</f>
        <v>0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52">
        <f t="shared" si="33"/>
        <v>0</v>
      </c>
      <c r="R147" s="110">
        <f>_xlfn.IFERROR(VLOOKUP(B147,'[3]DEN3B'!$H$3:$L$117,2,FALSE),0)</f>
        <v>0</v>
      </c>
      <c r="S147" s="110">
        <f>_xlfn.IFERROR(VLOOKUP(B147,'[3]DEN3B'!$H$3:$L$117,3,FALSE),0)</f>
        <v>0</v>
      </c>
      <c r="T147" s="110">
        <f>_xlfn.IFERROR(VLOOKUP(B147,'[3]DEN3B'!$H$3:$L$117,4,FALSE),0)</f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52">
        <f t="shared" si="37"/>
        <v>0</v>
      </c>
    </row>
    <row r="148" spans="1:31" ht="15.75" thickBot="1">
      <c r="A148" s="173" t="s">
        <v>162</v>
      </c>
      <c r="B148" s="174"/>
      <c r="C148" s="42">
        <f>+D148/'Metas Muni'!J17</f>
        <v>1.2770897832817336</v>
      </c>
      <c r="D148" s="43">
        <f>+Q148/AD148</f>
        <v>0.9705882352941176</v>
      </c>
      <c r="E148" s="45">
        <f>SUM(E135:E147)</f>
        <v>33</v>
      </c>
      <c r="F148" s="45">
        <f>SUM(F135:F147)</f>
        <v>11</v>
      </c>
      <c r="G148" s="45">
        <f>SUM(G135:G147)</f>
        <v>22</v>
      </c>
      <c r="H148" s="45">
        <f>SUM(H135:H147)</f>
        <v>0</v>
      </c>
      <c r="I148" s="45">
        <f aca="true" t="shared" si="38" ref="I148:N148">SUM(I135:I147)</f>
        <v>0</v>
      </c>
      <c r="J148" s="45">
        <f t="shared" si="38"/>
        <v>0</v>
      </c>
      <c r="K148" s="45">
        <f t="shared" si="38"/>
        <v>0</v>
      </c>
      <c r="L148" s="45">
        <f t="shared" si="38"/>
        <v>0</v>
      </c>
      <c r="M148" s="45">
        <f t="shared" si="38"/>
        <v>0</v>
      </c>
      <c r="N148" s="45">
        <f t="shared" si="38"/>
        <v>0</v>
      </c>
      <c r="O148" s="45">
        <f aca="true" t="shared" si="39" ref="O148:V148">SUM(O135:O147)</f>
        <v>0</v>
      </c>
      <c r="P148" s="45">
        <f t="shared" si="39"/>
        <v>0</v>
      </c>
      <c r="Q148" s="45">
        <f t="shared" si="39"/>
        <v>66</v>
      </c>
      <c r="R148" s="45">
        <f t="shared" si="39"/>
        <v>33</v>
      </c>
      <c r="S148" s="45">
        <f t="shared" si="39"/>
        <v>16</v>
      </c>
      <c r="T148" s="45">
        <f t="shared" si="39"/>
        <v>19</v>
      </c>
      <c r="U148" s="45">
        <f t="shared" si="39"/>
        <v>0</v>
      </c>
      <c r="V148" s="45">
        <f t="shared" si="39"/>
        <v>0</v>
      </c>
      <c r="W148" s="45">
        <f aca="true" t="shared" si="40" ref="W148:AD148">SUM(W135:W147)</f>
        <v>0</v>
      </c>
      <c r="X148" s="45">
        <f t="shared" si="40"/>
        <v>0</v>
      </c>
      <c r="Y148" s="45">
        <f t="shared" si="40"/>
        <v>0</v>
      </c>
      <c r="Z148" s="45">
        <f t="shared" si="40"/>
        <v>0</v>
      </c>
      <c r="AA148" s="45">
        <f t="shared" si="40"/>
        <v>0</v>
      </c>
      <c r="AB148" s="45">
        <f t="shared" si="40"/>
        <v>0</v>
      </c>
      <c r="AC148" s="45">
        <f t="shared" si="40"/>
        <v>0</v>
      </c>
      <c r="AD148" s="45">
        <f t="shared" si="40"/>
        <v>68</v>
      </c>
      <c r="AE148" s="95"/>
    </row>
    <row r="149" spans="1:30" ht="15.75" thickBot="1">
      <c r="A149" s="58" t="s">
        <v>145</v>
      </c>
      <c r="B149" s="57" t="s">
        <v>141</v>
      </c>
      <c r="C149" s="1"/>
      <c r="D149" s="1"/>
      <c r="E149" s="110">
        <f>_xlfn.IFERROR(VLOOKUP(B149,'[3]NUM3B'!$H$3:$L$109,2,FALSE),0)</f>
        <v>6</v>
      </c>
      <c r="F149" s="110">
        <f>_xlfn.IFERROR(VLOOKUP(B149,'[3]NUM3B'!$H$3:$L$109,3,FALSE),0)</f>
        <v>6</v>
      </c>
      <c r="G149" s="110">
        <f>_xlfn.IFERROR(VLOOKUP(B149,'[3]NUM3B'!$H$3:$L$109,4,FALSE),0)</f>
        <v>8</v>
      </c>
      <c r="H149" s="110"/>
      <c r="I149" s="110"/>
      <c r="J149" s="110"/>
      <c r="K149" s="110"/>
      <c r="L149" s="110"/>
      <c r="M149" s="110"/>
      <c r="N149" s="110"/>
      <c r="O149" s="110"/>
      <c r="P149" s="110"/>
      <c r="Q149" s="52">
        <f t="shared" si="33"/>
        <v>20</v>
      </c>
      <c r="R149" s="110">
        <f>_xlfn.IFERROR(VLOOKUP(B149,'[3]DEN3B'!$H$3:$L$117,2,FALSE),0)</f>
        <v>10</v>
      </c>
      <c r="S149" s="110">
        <f>_xlfn.IFERROR(VLOOKUP(B149,'[3]DEN3B'!$H$3:$L$117,3,FALSE),0)</f>
        <v>15</v>
      </c>
      <c r="T149" s="110">
        <f>_xlfn.IFERROR(VLOOKUP(B149,'[3]DEN3B'!$H$3:$L$117,4,FALSE),0)</f>
        <v>14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52">
        <f>SUM(R149:AC149)</f>
        <v>39</v>
      </c>
    </row>
    <row r="150" spans="1:30" ht="15.75" thickBot="1">
      <c r="A150" s="58" t="s">
        <v>145</v>
      </c>
      <c r="B150" s="57" t="s">
        <v>142</v>
      </c>
      <c r="C150" s="1"/>
      <c r="D150" s="1"/>
      <c r="E150" s="110">
        <f>_xlfn.IFERROR(VLOOKUP(B150,'[3]NUM3B'!$H$3:$L$109,2,FALSE),0)</f>
        <v>0</v>
      </c>
      <c r="F150" s="110">
        <f>_xlfn.IFERROR(VLOOKUP(B150,'[3]NUM3B'!$H$3:$L$109,3,FALSE),0)</f>
        <v>0</v>
      </c>
      <c r="G150" s="110">
        <f>_xlfn.IFERROR(VLOOKUP(B150,'[3]NUM3B'!$H$3:$L$109,4,FALSE),0)</f>
        <v>0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52">
        <f t="shared" si="33"/>
        <v>0</v>
      </c>
      <c r="R150" s="110">
        <f>_xlfn.IFERROR(VLOOKUP(B150,'[3]DEN3B'!$H$3:$L$117,2,FALSE),0)</f>
        <v>0</v>
      </c>
      <c r="S150" s="110">
        <f>_xlfn.IFERROR(VLOOKUP(B150,'[3]DEN3B'!$H$3:$L$117,3,FALSE),0)</f>
        <v>0</v>
      </c>
      <c r="T150" s="110">
        <f>_xlfn.IFERROR(VLOOKUP(B150,'[3]DEN3B'!$H$3:$L$117,4,FALSE),0)</f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52">
        <f>SUM(R150:AC150)</f>
        <v>0</v>
      </c>
    </row>
    <row r="151" spans="1:30" ht="15.75" thickBot="1">
      <c r="A151" s="58" t="s">
        <v>145</v>
      </c>
      <c r="B151" s="57" t="s">
        <v>143</v>
      </c>
      <c r="C151" s="1"/>
      <c r="D151" s="1"/>
      <c r="E151" s="110">
        <f>_xlfn.IFERROR(VLOOKUP(B151,'[3]NUM3B'!$H$3:$L$109,2,FALSE),0)</f>
        <v>0</v>
      </c>
      <c r="F151" s="110">
        <f>_xlfn.IFERROR(VLOOKUP(B151,'[3]NUM3B'!$H$3:$L$109,3,FALSE),0)</f>
        <v>0</v>
      </c>
      <c r="G151" s="110">
        <f>_xlfn.IFERROR(VLOOKUP(B151,'[3]NUM3B'!$H$3:$L$109,4,FALSE),0)</f>
        <v>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52">
        <f t="shared" si="33"/>
        <v>0</v>
      </c>
      <c r="R151" s="110">
        <f>_xlfn.IFERROR(VLOOKUP(B151,'[3]DEN3B'!$H$3:$L$117,2,FALSE),0)</f>
        <v>0</v>
      </c>
      <c r="S151" s="110">
        <f>_xlfn.IFERROR(VLOOKUP(B151,'[3]DEN3B'!$H$3:$L$117,3,FALSE),0)</f>
        <v>0</v>
      </c>
      <c r="T151" s="110">
        <f>_xlfn.IFERROR(VLOOKUP(B151,'[3]DEN3B'!$H$3:$L$117,4,FALSE),0)</f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52">
        <f>SUM(R151:AC151)</f>
        <v>0</v>
      </c>
    </row>
    <row r="152" spans="1:30" ht="15.75" thickBot="1">
      <c r="A152" s="58" t="s">
        <v>145</v>
      </c>
      <c r="B152" s="57" t="s">
        <v>144</v>
      </c>
      <c r="C152" s="1"/>
      <c r="D152" s="1"/>
      <c r="E152" s="110">
        <f>_xlfn.IFERROR(VLOOKUP(B152,'[3]NUM3B'!$H$3:$L$109,2,FALSE),0)</f>
        <v>0</v>
      </c>
      <c r="F152" s="110">
        <f>_xlfn.IFERROR(VLOOKUP(B152,'[3]NUM3B'!$H$3:$L$109,3,FALSE),0)</f>
        <v>0</v>
      </c>
      <c r="G152" s="110">
        <f>_xlfn.IFERROR(VLOOKUP(B152,'[3]NUM3B'!$H$3:$L$109,4,FALSE),0)</f>
        <v>0</v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52">
        <f t="shared" si="33"/>
        <v>0</v>
      </c>
      <c r="R152" s="110">
        <f>_xlfn.IFERROR(VLOOKUP(B152,'[3]DEN3B'!$H$3:$L$117,2,FALSE),0)</f>
        <v>0</v>
      </c>
      <c r="S152" s="110">
        <f>_xlfn.IFERROR(VLOOKUP(B152,'[3]DEN3B'!$H$3:$L$117,3,FALSE),0)</f>
        <v>0</v>
      </c>
      <c r="T152" s="110">
        <f>_xlfn.IFERROR(VLOOKUP(B152,'[3]DEN3B'!$H$3:$L$117,4,FALSE),0)</f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52">
        <f>SUM(R152:AC152)</f>
        <v>0</v>
      </c>
    </row>
    <row r="153" spans="1:31" ht="15.75" thickBot="1">
      <c r="A153" s="173" t="s">
        <v>163</v>
      </c>
      <c r="B153" s="174"/>
      <c r="C153" s="42">
        <f>+D153/'Metas Muni'!J18</f>
        <v>0.6491398896462187</v>
      </c>
      <c r="D153" s="43">
        <f>+Q153/AD153</f>
        <v>0.5128205128205128</v>
      </c>
      <c r="E153" s="45">
        <f>SUM(E149:E152)</f>
        <v>6</v>
      </c>
      <c r="F153" s="45">
        <f>SUM(F149:F152)</f>
        <v>6</v>
      </c>
      <c r="G153" s="45">
        <f>SUM(G149:G152)</f>
        <v>8</v>
      </c>
      <c r="H153" s="45">
        <f>SUM(H149:H152)</f>
        <v>0</v>
      </c>
      <c r="I153" s="45">
        <f aca="true" t="shared" si="41" ref="I153:N153">SUM(I149:I152)</f>
        <v>0</v>
      </c>
      <c r="J153" s="45">
        <f t="shared" si="41"/>
        <v>0</v>
      </c>
      <c r="K153" s="45">
        <f t="shared" si="41"/>
        <v>0</v>
      </c>
      <c r="L153" s="45">
        <f t="shared" si="41"/>
        <v>0</v>
      </c>
      <c r="M153" s="45">
        <f t="shared" si="41"/>
        <v>0</v>
      </c>
      <c r="N153" s="45">
        <f t="shared" si="41"/>
        <v>0</v>
      </c>
      <c r="O153" s="45">
        <f>SUM(O149:O152)</f>
        <v>0</v>
      </c>
      <c r="P153" s="45">
        <f>SUM(P149:P152)</f>
        <v>0</v>
      </c>
      <c r="Q153" s="45">
        <f aca="true" t="shared" si="42" ref="Q153:V153">SUM(Q149:Q152)</f>
        <v>20</v>
      </c>
      <c r="R153" s="45">
        <f t="shared" si="42"/>
        <v>10</v>
      </c>
      <c r="S153" s="45">
        <f t="shared" si="42"/>
        <v>15</v>
      </c>
      <c r="T153" s="45">
        <f t="shared" si="42"/>
        <v>14</v>
      </c>
      <c r="U153" s="45">
        <f t="shared" si="42"/>
        <v>0</v>
      </c>
      <c r="V153" s="45">
        <f t="shared" si="42"/>
        <v>0</v>
      </c>
      <c r="W153" s="45">
        <f aca="true" t="shared" si="43" ref="W153:AD153">SUM(W149:W152)</f>
        <v>0</v>
      </c>
      <c r="X153" s="45">
        <f t="shared" si="43"/>
        <v>0</v>
      </c>
      <c r="Y153" s="45">
        <f t="shared" si="43"/>
        <v>0</v>
      </c>
      <c r="Z153" s="45">
        <f t="shared" si="43"/>
        <v>0</v>
      </c>
      <c r="AA153" s="45">
        <f t="shared" si="43"/>
        <v>0</v>
      </c>
      <c r="AB153" s="45">
        <f t="shared" si="43"/>
        <v>0</v>
      </c>
      <c r="AC153" s="45">
        <f t="shared" si="43"/>
        <v>0</v>
      </c>
      <c r="AD153" s="45">
        <f t="shared" si="43"/>
        <v>39</v>
      </c>
      <c r="AE153" s="95"/>
    </row>
    <row r="154" spans="1:30" ht="15.75" thickBot="1">
      <c r="A154" s="58" t="s">
        <v>153</v>
      </c>
      <c r="B154" s="57" t="s">
        <v>146</v>
      </c>
      <c r="C154" s="1"/>
      <c r="D154" s="1"/>
      <c r="E154" s="110">
        <f>_xlfn.IFERROR(VLOOKUP(B154,'[3]NUM3B'!$H$3:$L$109,2,FALSE),0)</f>
        <v>1</v>
      </c>
      <c r="F154" s="110">
        <f>_xlfn.IFERROR(VLOOKUP(B154,'[3]NUM3B'!$H$3:$L$109,3,FALSE),0)</f>
        <v>0</v>
      </c>
      <c r="G154" s="110">
        <f>_xlfn.IFERROR(VLOOKUP(B154,'[3]NUM3B'!$H$3:$L$109,4,FALSE),0)</f>
        <v>0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52">
        <f t="shared" si="33"/>
        <v>1</v>
      </c>
      <c r="R154" s="110">
        <f>_xlfn.IFERROR(VLOOKUP(B154,'[3]DEN3B'!$H$3:$L$117,2,FALSE),0)</f>
        <v>0</v>
      </c>
      <c r="S154" s="110">
        <f>_xlfn.IFERROR(VLOOKUP(B154,'[3]DEN3B'!$H$3:$L$117,3,FALSE),0)</f>
        <v>1</v>
      </c>
      <c r="T154" s="110">
        <f>_xlfn.IFERROR(VLOOKUP(B154,'[3]DEN3B'!$H$3:$L$117,4,FALSE),0)</f>
        <v>2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52">
        <f aca="true" t="shared" si="44" ref="AD154:AD160">SUM(R154:AC154)</f>
        <v>3</v>
      </c>
    </row>
    <row r="155" spans="1:30" ht="15.75" thickBot="1">
      <c r="A155" s="58" t="s">
        <v>153</v>
      </c>
      <c r="B155" s="57" t="s">
        <v>147</v>
      </c>
      <c r="C155" s="1"/>
      <c r="D155" s="1"/>
      <c r="E155" s="110">
        <f>_xlfn.IFERROR(VLOOKUP(B155,'[3]NUM3B'!$H$3:$L$109,2,FALSE),0)</f>
        <v>0</v>
      </c>
      <c r="F155" s="110">
        <f>_xlfn.IFERROR(VLOOKUP(B155,'[3]NUM3B'!$H$3:$L$109,3,FALSE),0)</f>
        <v>0</v>
      </c>
      <c r="G155" s="110">
        <f>_xlfn.IFERROR(VLOOKUP(B155,'[3]NUM3B'!$H$3:$L$109,4,FALSE),0)</f>
        <v>0</v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52">
        <f t="shared" si="33"/>
        <v>0</v>
      </c>
      <c r="R155" s="110">
        <f>_xlfn.IFERROR(VLOOKUP(B155,'[3]DEN3B'!$H$3:$L$117,2,FALSE),0)</f>
        <v>0</v>
      </c>
      <c r="S155" s="110">
        <f>_xlfn.IFERROR(VLOOKUP(B155,'[3]DEN3B'!$H$3:$L$117,3,FALSE),0)</f>
        <v>0</v>
      </c>
      <c r="T155" s="110">
        <f>_xlfn.IFERROR(VLOOKUP(B155,'[3]DEN3B'!$H$3:$L$117,4,FALSE),0)</f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52">
        <f t="shared" si="44"/>
        <v>0</v>
      </c>
    </row>
    <row r="156" spans="1:30" ht="15.75" thickBot="1">
      <c r="A156" s="58" t="s">
        <v>153</v>
      </c>
      <c r="B156" s="57" t="s">
        <v>148</v>
      </c>
      <c r="C156" s="1"/>
      <c r="D156" s="1"/>
      <c r="E156" s="110">
        <f>_xlfn.IFERROR(VLOOKUP(B156,'[3]NUM3B'!$H$3:$L$109,2,FALSE),0)</f>
        <v>0</v>
      </c>
      <c r="F156" s="110">
        <f>_xlfn.IFERROR(VLOOKUP(B156,'[3]NUM3B'!$H$3:$L$109,3,FALSE),0)</f>
        <v>0</v>
      </c>
      <c r="G156" s="110">
        <f>_xlfn.IFERROR(VLOOKUP(B156,'[3]NUM3B'!$H$3:$L$109,4,FALSE),0)</f>
        <v>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52">
        <f t="shared" si="33"/>
        <v>0</v>
      </c>
      <c r="R156" s="110">
        <f>_xlfn.IFERROR(VLOOKUP(B156,'[3]DEN3B'!$H$3:$L$117,2,FALSE),0)</f>
        <v>0</v>
      </c>
      <c r="S156" s="110">
        <f>_xlfn.IFERROR(VLOOKUP(B156,'[3]DEN3B'!$H$3:$L$117,3,FALSE),0)</f>
        <v>0</v>
      </c>
      <c r="T156" s="110">
        <f>_xlfn.IFERROR(VLOOKUP(B156,'[3]DEN3B'!$H$3:$L$117,4,FALSE),0)</f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52">
        <f t="shared" si="44"/>
        <v>0</v>
      </c>
    </row>
    <row r="157" spans="1:30" ht="15.75" thickBot="1">
      <c r="A157" s="58" t="s">
        <v>153</v>
      </c>
      <c r="B157" s="57" t="s">
        <v>149</v>
      </c>
      <c r="C157" s="1"/>
      <c r="D157" s="1"/>
      <c r="E157" s="110">
        <f>_xlfn.IFERROR(VLOOKUP(B157,'[3]NUM3B'!$H$3:$L$109,2,FALSE),0)</f>
        <v>0</v>
      </c>
      <c r="F157" s="110">
        <f>_xlfn.IFERROR(VLOOKUP(B157,'[3]NUM3B'!$H$3:$L$109,3,FALSE),0)</f>
        <v>0</v>
      </c>
      <c r="G157" s="110">
        <f>_xlfn.IFERROR(VLOOKUP(B157,'[3]NUM3B'!$H$3:$L$109,4,FALSE),0)</f>
        <v>0</v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52">
        <f t="shared" si="33"/>
        <v>0</v>
      </c>
      <c r="R157" s="110">
        <f>_xlfn.IFERROR(VLOOKUP(B157,'[3]DEN3B'!$H$3:$L$117,2,FALSE),0)</f>
        <v>0</v>
      </c>
      <c r="S157" s="110">
        <f>_xlfn.IFERROR(VLOOKUP(B157,'[3]DEN3B'!$H$3:$L$117,3,FALSE),0)</f>
        <v>0</v>
      </c>
      <c r="T157" s="110">
        <f>_xlfn.IFERROR(VLOOKUP(B157,'[3]DEN3B'!$H$3:$L$117,4,FALSE),0)</f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52">
        <f t="shared" si="44"/>
        <v>0</v>
      </c>
    </row>
    <row r="158" spans="1:30" ht="15.75" thickBot="1">
      <c r="A158" s="58" t="s">
        <v>153</v>
      </c>
      <c r="B158" s="57" t="s">
        <v>150</v>
      </c>
      <c r="C158" s="1"/>
      <c r="D158" s="1"/>
      <c r="E158" s="110">
        <f>_xlfn.IFERROR(VLOOKUP(B158,'[3]NUM3B'!$H$3:$L$109,2,FALSE),0)</f>
        <v>0</v>
      </c>
      <c r="F158" s="110">
        <f>_xlfn.IFERROR(VLOOKUP(B158,'[3]NUM3B'!$H$3:$L$109,3,FALSE),0)</f>
        <v>1</v>
      </c>
      <c r="G158" s="110">
        <f>_xlfn.IFERROR(VLOOKUP(B158,'[3]NUM3B'!$H$3:$L$109,4,FALSE),0)</f>
        <v>0</v>
      </c>
      <c r="H158" s="110"/>
      <c r="I158" s="110"/>
      <c r="J158" s="110"/>
      <c r="K158" s="110"/>
      <c r="L158" s="110"/>
      <c r="M158" s="110"/>
      <c r="N158" s="110"/>
      <c r="O158" s="110"/>
      <c r="P158" s="110"/>
      <c r="Q158" s="52">
        <f t="shared" si="33"/>
        <v>1</v>
      </c>
      <c r="R158" s="110">
        <f>_xlfn.IFERROR(VLOOKUP(B158,'[3]DEN3B'!$H$3:$L$117,2,FALSE),0)</f>
        <v>1</v>
      </c>
      <c r="S158" s="110">
        <f>_xlfn.IFERROR(VLOOKUP(B158,'[3]DEN3B'!$H$3:$L$117,3,FALSE),0)</f>
        <v>2</v>
      </c>
      <c r="T158" s="110">
        <f>_xlfn.IFERROR(VLOOKUP(B158,'[3]DEN3B'!$H$3:$L$117,4,FALSE),0)</f>
        <v>0</v>
      </c>
      <c r="U158" s="110"/>
      <c r="V158" s="110"/>
      <c r="W158" s="110"/>
      <c r="X158" s="110"/>
      <c r="Y158" s="110"/>
      <c r="Z158" s="110"/>
      <c r="AA158" s="110"/>
      <c r="AB158" s="110"/>
      <c r="AC158" s="110"/>
      <c r="AD158" s="52">
        <f t="shared" si="44"/>
        <v>3</v>
      </c>
    </row>
    <row r="159" spans="1:30" ht="15.75" thickBot="1">
      <c r="A159" s="58" t="s">
        <v>153</v>
      </c>
      <c r="B159" s="57" t="s">
        <v>151</v>
      </c>
      <c r="C159" s="1"/>
      <c r="D159" s="1"/>
      <c r="E159" s="110">
        <f>_xlfn.IFERROR(VLOOKUP(B159,'[3]NUM3B'!$H$3:$L$109,2,FALSE),0)</f>
        <v>0</v>
      </c>
      <c r="F159" s="110">
        <f>_xlfn.IFERROR(VLOOKUP(B159,'[3]NUM3B'!$H$3:$L$109,3,FALSE),0)</f>
        <v>0</v>
      </c>
      <c r="G159" s="110">
        <f>_xlfn.IFERROR(VLOOKUP(B159,'[3]NUM3B'!$H$3:$L$109,4,FALSE),0)</f>
        <v>0</v>
      </c>
      <c r="H159" s="110"/>
      <c r="I159" s="110"/>
      <c r="J159" s="110"/>
      <c r="K159" s="110"/>
      <c r="L159" s="110"/>
      <c r="M159" s="110"/>
      <c r="N159" s="110"/>
      <c r="O159" s="110"/>
      <c r="P159" s="110"/>
      <c r="Q159" s="52">
        <f t="shared" si="33"/>
        <v>0</v>
      </c>
      <c r="R159" s="110">
        <f>_xlfn.IFERROR(VLOOKUP(B159,'[3]DEN3B'!$H$3:$L$117,2,FALSE),0)</f>
        <v>0</v>
      </c>
      <c r="S159" s="110">
        <f>_xlfn.IFERROR(VLOOKUP(B159,'[3]DEN3B'!$H$3:$L$117,3,FALSE),0)</f>
        <v>0</v>
      </c>
      <c r="T159" s="110">
        <f>_xlfn.IFERROR(VLOOKUP(B159,'[3]DEN3B'!$H$3:$L$117,4,FALSE),0)</f>
        <v>1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52">
        <f t="shared" si="44"/>
        <v>1</v>
      </c>
    </row>
    <row r="160" spans="1:30" ht="15.75" thickBot="1">
      <c r="A160" s="58" t="s">
        <v>153</v>
      </c>
      <c r="B160" s="57" t="s">
        <v>152</v>
      </c>
      <c r="C160" s="1"/>
      <c r="D160" s="1"/>
      <c r="E160" s="110">
        <f>_xlfn.IFERROR(VLOOKUP(B160,'[3]NUM3B'!$H$3:$L$109,2,FALSE),0)</f>
        <v>0</v>
      </c>
      <c r="F160" s="110">
        <f>_xlfn.IFERROR(VLOOKUP(B160,'[3]NUM3B'!$H$3:$L$109,3,FALSE),0)</f>
        <v>0</v>
      </c>
      <c r="G160" s="110">
        <f>_xlfn.IFERROR(VLOOKUP(B160,'[3]NUM3B'!$H$3:$L$109,4,FALSE),0)</f>
        <v>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52">
        <f>SUM(E160:P160)</f>
        <v>0</v>
      </c>
      <c r="R160" s="110">
        <f>_xlfn.IFERROR(VLOOKUP(B160,'[3]DEN3B'!$H$3:$L$117,2,FALSE),0)</f>
        <v>0</v>
      </c>
      <c r="S160" s="110">
        <f>_xlfn.IFERROR(VLOOKUP(B160,'[3]DEN3B'!$H$3:$L$117,3,FALSE),0)</f>
        <v>1</v>
      </c>
      <c r="T160" s="110">
        <f>_xlfn.IFERROR(VLOOKUP(B160,'[3]DEN3B'!$H$3:$L$117,4,FALSE),0)</f>
        <v>1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52">
        <f t="shared" si="44"/>
        <v>2</v>
      </c>
    </row>
    <row r="161" spans="1:31" ht="15.75" customHeight="1" thickBot="1">
      <c r="A161" s="173" t="s">
        <v>164</v>
      </c>
      <c r="B161" s="174"/>
      <c r="C161" s="42">
        <f>+D161/'Metas Muni'!J19</f>
        <v>0.2743484224965706</v>
      </c>
      <c r="D161" s="43">
        <f>+Q161/AD161</f>
        <v>0.2222222222222222</v>
      </c>
      <c r="E161" s="45">
        <f>SUM(E154:E160)</f>
        <v>1</v>
      </c>
      <c r="F161" s="45">
        <f>SUM(F154:F160)</f>
        <v>1</v>
      </c>
      <c r="G161" s="45">
        <f>SUM(G154:G160)</f>
        <v>0</v>
      </c>
      <c r="H161" s="45">
        <f>SUM(H154:H160)</f>
        <v>0</v>
      </c>
      <c r="I161" s="45">
        <f aca="true" t="shared" si="45" ref="I161:N161">SUM(I154:I160)</f>
        <v>0</v>
      </c>
      <c r="J161" s="45">
        <f t="shared" si="45"/>
        <v>0</v>
      </c>
      <c r="K161" s="45">
        <f t="shared" si="45"/>
        <v>0</v>
      </c>
      <c r="L161" s="45">
        <f t="shared" si="45"/>
        <v>0</v>
      </c>
      <c r="M161" s="45">
        <f t="shared" si="45"/>
        <v>0</v>
      </c>
      <c r="N161" s="45">
        <f t="shared" si="45"/>
        <v>0</v>
      </c>
      <c r="O161" s="45">
        <f>SUM(O154:O160)</f>
        <v>0</v>
      </c>
      <c r="P161" s="45">
        <f>SUM(P154:P160)</f>
        <v>0</v>
      </c>
      <c r="Q161" s="45">
        <f aca="true" t="shared" si="46" ref="Q161:V161">SUM(Q154:Q160)</f>
        <v>2</v>
      </c>
      <c r="R161" s="45">
        <f t="shared" si="46"/>
        <v>1</v>
      </c>
      <c r="S161" s="45">
        <f t="shared" si="46"/>
        <v>4</v>
      </c>
      <c r="T161" s="45">
        <f t="shared" si="46"/>
        <v>4</v>
      </c>
      <c r="U161" s="45">
        <f t="shared" si="46"/>
        <v>0</v>
      </c>
      <c r="V161" s="45">
        <f t="shared" si="46"/>
        <v>0</v>
      </c>
      <c r="W161" s="45">
        <f aca="true" t="shared" si="47" ref="W161:AD161">SUM(W154:W160)</f>
        <v>0</v>
      </c>
      <c r="X161" s="45">
        <f t="shared" si="47"/>
        <v>0</v>
      </c>
      <c r="Y161" s="45">
        <f t="shared" si="47"/>
        <v>0</v>
      </c>
      <c r="Z161" s="45">
        <f t="shared" si="47"/>
        <v>0</v>
      </c>
      <c r="AA161" s="45">
        <f t="shared" si="47"/>
        <v>0</v>
      </c>
      <c r="AB161" s="45">
        <f t="shared" si="47"/>
        <v>0</v>
      </c>
      <c r="AC161" s="45">
        <f t="shared" si="47"/>
        <v>0</v>
      </c>
      <c r="AD161" s="45">
        <f t="shared" si="47"/>
        <v>9</v>
      </c>
      <c r="AE161" s="95"/>
    </row>
    <row r="162" spans="1:31" ht="20.25" customHeight="1">
      <c r="A162"/>
      <c r="B162" s="3" t="s">
        <v>168</v>
      </c>
      <c r="C162" s="34"/>
      <c r="D162" s="35"/>
      <c r="E162" s="27">
        <f>+E26+E38+E59+E74+E85+E91+E102+E121+E134+E148+E153+E161</f>
        <v>450</v>
      </c>
      <c r="F162" s="27">
        <f>+F26+F38+F59+F74+F85+F91+F102+F121+F134+F148+F153+F161</f>
        <v>378</v>
      </c>
      <c r="G162" s="2">
        <f>+G26+G38+G59+G74+G85+G91+G102+G121+G134+G148+G153+G161</f>
        <v>506</v>
      </c>
      <c r="H162" s="2">
        <f>+H26+H38+H59+H74+H85+H91+H102+H121+H134+H148+H153+H161</f>
        <v>0</v>
      </c>
      <c r="I162" s="2">
        <f aca="true" t="shared" si="48" ref="I162:N162">+I26+I38+I59+I74+I85+I91+I102+I121+I134+I148+I153+I161</f>
        <v>0</v>
      </c>
      <c r="J162" s="2">
        <f t="shared" si="48"/>
        <v>0</v>
      </c>
      <c r="K162" s="2">
        <f t="shared" si="48"/>
        <v>0</v>
      </c>
      <c r="L162" s="2">
        <f t="shared" si="48"/>
        <v>0</v>
      </c>
      <c r="M162" s="2">
        <f t="shared" si="48"/>
        <v>0</v>
      </c>
      <c r="N162" s="2">
        <f t="shared" si="48"/>
        <v>0</v>
      </c>
      <c r="O162" s="2">
        <f>+O26+O38+O59+O74+O85+O91+O102+O121+O134+O148+O153+O161</f>
        <v>0</v>
      </c>
      <c r="P162" s="2">
        <f>+P26+P38+P59+P74+P85+P91+P102+P121+P134+P148+P153+P161</f>
        <v>0</v>
      </c>
      <c r="Q162" s="2">
        <f>+Q26+Q38+Q59+Q74+Q85+Q91+Q102+Q121+Q134+Q148+Q153+Q161+Q43+Q48</f>
        <v>1336</v>
      </c>
      <c r="R162" s="27">
        <f aca="true" t="shared" si="49" ref="R162:W162">+R26+R38+R59+R74+R85+R91+R102+R121+R134+R148+R153+R161</f>
        <v>678</v>
      </c>
      <c r="S162" s="27">
        <f t="shared" si="49"/>
        <v>513</v>
      </c>
      <c r="T162" s="2">
        <f t="shared" si="49"/>
        <v>664</v>
      </c>
      <c r="U162" s="2">
        <f t="shared" si="49"/>
        <v>0</v>
      </c>
      <c r="V162" s="2">
        <f t="shared" si="49"/>
        <v>0</v>
      </c>
      <c r="W162" s="2">
        <f t="shared" si="49"/>
        <v>0</v>
      </c>
      <c r="X162" s="2">
        <f aca="true" t="shared" si="50" ref="X162:AC162">+X26+X38+X59+X74+X85+X91+X102+X121+X134+X148+X153+X161</f>
        <v>0</v>
      </c>
      <c r="Y162" s="2">
        <f t="shared" si="50"/>
        <v>0</v>
      </c>
      <c r="Z162" s="2">
        <f t="shared" si="50"/>
        <v>0</v>
      </c>
      <c r="AA162" s="2">
        <f t="shared" si="50"/>
        <v>0</v>
      </c>
      <c r="AB162" s="2">
        <f t="shared" si="50"/>
        <v>0</v>
      </c>
      <c r="AC162" s="2">
        <f t="shared" si="50"/>
        <v>0</v>
      </c>
      <c r="AD162" s="2">
        <f>+AD26+AD38+AD59+AD74+AD85+AD91+AD102+AD121+AD134+AD148+AD153+AD161+AD43+AD48</f>
        <v>1913</v>
      </c>
      <c r="AE162" s="95"/>
    </row>
    <row r="163" spans="4:30" ht="15">
      <c r="D163" s="96"/>
      <c r="AD163" s="95"/>
    </row>
  </sheetData>
  <sheetProtection/>
  <mergeCells count="23">
    <mergeCell ref="R2:AD9"/>
    <mergeCell ref="D1:D10"/>
    <mergeCell ref="E1:AD1"/>
    <mergeCell ref="A1:A10"/>
    <mergeCell ref="B1:B10"/>
    <mergeCell ref="E2:Q9"/>
    <mergeCell ref="E10:Q10"/>
    <mergeCell ref="C1:C11"/>
    <mergeCell ref="A59:B59"/>
    <mergeCell ref="A74:B74"/>
    <mergeCell ref="A85:B85"/>
    <mergeCell ref="A26:B26"/>
    <mergeCell ref="A38:B38"/>
    <mergeCell ref="R10:AD10"/>
    <mergeCell ref="A43:B43"/>
    <mergeCell ref="A48:B48"/>
    <mergeCell ref="A161:B161"/>
    <mergeCell ref="A134:B134"/>
    <mergeCell ref="A148:B148"/>
    <mergeCell ref="A153:B153"/>
    <mergeCell ref="A91:B91"/>
    <mergeCell ref="A102:B102"/>
    <mergeCell ref="A121:B1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8.140625" style="64" customWidth="1"/>
    <col min="3" max="3" width="14.421875" style="64" customWidth="1"/>
    <col min="4" max="4" width="14.140625" style="64" customWidth="1"/>
    <col min="5" max="5" width="9.421875" style="97" customWidth="1"/>
    <col min="6" max="6" width="9.57421875" style="97" bestFit="1" customWidth="1"/>
    <col min="7" max="7" width="7.7109375" style="64" bestFit="1" customWidth="1"/>
    <col min="8" max="8" width="7.00390625" style="64" bestFit="1" customWidth="1"/>
    <col min="9" max="11" width="7.00390625" style="64" customWidth="1"/>
    <col min="12" max="12" width="8.421875" style="64" bestFit="1" customWidth="1"/>
    <col min="13" max="13" width="8.140625" style="64" bestFit="1" customWidth="1"/>
    <col min="14" max="14" width="9.421875" style="64" bestFit="1" customWidth="1"/>
    <col min="15" max="15" width="8.421875" style="64" bestFit="1" customWidth="1"/>
    <col min="16" max="16" width="7.7109375" style="64" bestFit="1" customWidth="1"/>
    <col min="17" max="17" width="11.57421875" style="64" bestFit="1" customWidth="1"/>
    <col min="18" max="16384" width="11.421875" style="64" customWidth="1"/>
  </cols>
  <sheetData>
    <row r="1" spans="1:19" ht="73.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230" t="s">
        <v>250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5" customHeight="1">
      <c r="A2" s="176"/>
      <c r="B2" s="183"/>
      <c r="C2" s="176"/>
      <c r="D2" s="216"/>
      <c r="E2" s="232" t="s">
        <v>2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32" t="s">
        <v>3</v>
      </c>
      <c r="S2" s="204"/>
    </row>
    <row r="3" spans="1:19" ht="15" customHeight="1">
      <c r="A3" s="176"/>
      <c r="B3" s="183"/>
      <c r="C3" s="176"/>
      <c r="D3" s="216"/>
      <c r="E3" s="233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233"/>
      <c r="S3" s="188"/>
    </row>
    <row r="4" spans="1:19" ht="15" customHeight="1">
      <c r="A4" s="176"/>
      <c r="B4" s="183"/>
      <c r="C4" s="176"/>
      <c r="D4" s="216"/>
      <c r="E4" s="23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33"/>
      <c r="S4" s="188"/>
    </row>
    <row r="5" spans="1:19" ht="15" customHeight="1">
      <c r="A5" s="176"/>
      <c r="B5" s="183"/>
      <c r="C5" s="176"/>
      <c r="D5" s="216"/>
      <c r="E5" s="23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33"/>
      <c r="S5" s="188"/>
    </row>
    <row r="6" spans="1:19" ht="15" customHeight="1">
      <c r="A6" s="176"/>
      <c r="B6" s="183"/>
      <c r="C6" s="176"/>
      <c r="D6" s="216"/>
      <c r="E6" s="233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233"/>
      <c r="S6" s="188"/>
    </row>
    <row r="7" spans="1:19" ht="15" customHeight="1">
      <c r="A7" s="176"/>
      <c r="B7" s="183"/>
      <c r="C7" s="176"/>
      <c r="D7" s="216"/>
      <c r="E7" s="23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33"/>
      <c r="S7" s="188"/>
    </row>
    <row r="8" spans="1:19" ht="15" customHeight="1">
      <c r="A8" s="176"/>
      <c r="B8" s="183"/>
      <c r="C8" s="176"/>
      <c r="D8" s="216"/>
      <c r="E8" s="233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233"/>
      <c r="S8" s="188"/>
    </row>
    <row r="9" spans="1:19" ht="15.75" customHeight="1" thickBot="1">
      <c r="A9" s="176"/>
      <c r="B9" s="183"/>
      <c r="C9" s="176"/>
      <c r="D9" s="216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4"/>
      <c r="S9" s="235"/>
    </row>
    <row r="10" spans="1:19" ht="57.75" customHeight="1" thickBot="1">
      <c r="A10" s="177"/>
      <c r="B10" s="177"/>
      <c r="C10" s="176"/>
      <c r="D10" s="217"/>
      <c r="E10" s="191" t="s">
        <v>216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228" t="s">
        <v>217</v>
      </c>
      <c r="S10" s="228"/>
    </row>
    <row r="11" spans="1:19" ht="15.75" thickBot="1">
      <c r="A11" s="145"/>
      <c r="B11" s="145"/>
      <c r="C11" s="177"/>
      <c r="D11" s="145" t="s">
        <v>167</v>
      </c>
      <c r="E11" s="150" t="s">
        <v>4</v>
      </c>
      <c r="F11" s="150" t="s">
        <v>5</v>
      </c>
      <c r="G11" s="145" t="s">
        <v>6</v>
      </c>
      <c r="H11" s="145" t="s">
        <v>7</v>
      </c>
      <c r="I11" s="145" t="s">
        <v>8</v>
      </c>
      <c r="J11" s="145" t="s">
        <v>9</v>
      </c>
      <c r="K11" s="145" t="s">
        <v>10</v>
      </c>
      <c r="L11" s="145" t="s">
        <v>11</v>
      </c>
      <c r="M11" s="145" t="s">
        <v>12</v>
      </c>
      <c r="N11" s="145" t="s">
        <v>283</v>
      </c>
      <c r="O11" s="145" t="s">
        <v>13</v>
      </c>
      <c r="P11" s="145" t="s">
        <v>14</v>
      </c>
      <c r="Q11" s="145" t="s">
        <v>15</v>
      </c>
      <c r="R11" s="229"/>
      <c r="S11" s="229"/>
    </row>
    <row r="12" spans="1:19" ht="15.75" thickBot="1">
      <c r="A12" s="58" t="s">
        <v>32</v>
      </c>
      <c r="B12" s="57" t="s">
        <v>19</v>
      </c>
      <c r="C12" s="1"/>
      <c r="D12" s="1"/>
      <c r="E12" s="110">
        <f>_xlfn.IFERROR(VLOOKUP(B12,'[3]NUM3C'!$H$3:$L$93,2,FALSE),0)</f>
        <v>8</v>
      </c>
      <c r="F12" s="110">
        <f>_xlfn.IFERROR(VLOOKUP(B12,'[3]NUM3C'!$H$3:$L$93,3,FALSE),0)</f>
        <v>20</v>
      </c>
      <c r="G12" s="110">
        <f>_xlfn.IFERROR(VLOOKUP(B12,'[3]NUM3C'!$H$3:$L$93,4,FALSE),0)</f>
        <v>15</v>
      </c>
      <c r="H12" s="110"/>
      <c r="I12" s="110"/>
      <c r="J12" s="110"/>
      <c r="K12" s="110"/>
      <c r="L12" s="110"/>
      <c r="M12" s="110"/>
      <c r="N12" s="110"/>
      <c r="O12" s="110"/>
      <c r="P12" s="110"/>
      <c r="Q12" s="53">
        <f>SUM(E12:P12)</f>
        <v>43</v>
      </c>
      <c r="R12" s="110"/>
      <c r="S12" s="110"/>
    </row>
    <row r="13" spans="1:19" ht="15.75" thickBot="1">
      <c r="A13" s="58" t="s">
        <v>32</v>
      </c>
      <c r="B13" s="57" t="s">
        <v>20</v>
      </c>
      <c r="C13" s="1"/>
      <c r="D13" s="1"/>
      <c r="E13" s="110">
        <f>_xlfn.IFERROR(VLOOKUP(B13,'[3]NUM3C'!$H$3:$L$93,2,FALSE),0)</f>
        <v>18</v>
      </c>
      <c r="F13" s="110">
        <f>_xlfn.IFERROR(VLOOKUP(B13,'[3]NUM3C'!$H$3:$L$93,3,FALSE),0)</f>
        <v>26</v>
      </c>
      <c r="G13" s="110">
        <f>_xlfn.IFERROR(VLOOKUP(B13,'[3]NUM3C'!$H$3:$L$93,4,FALSE),0)</f>
        <v>11</v>
      </c>
      <c r="H13" s="110"/>
      <c r="I13" s="110"/>
      <c r="J13" s="110"/>
      <c r="K13" s="110"/>
      <c r="L13" s="110"/>
      <c r="M13" s="110"/>
      <c r="N13" s="110"/>
      <c r="O13" s="110"/>
      <c r="P13" s="110"/>
      <c r="Q13" s="53">
        <f aca="true" t="shared" si="0" ref="Q13:Q25">SUM(E13:P13)</f>
        <v>55</v>
      </c>
      <c r="R13" s="110"/>
      <c r="S13" s="110"/>
    </row>
    <row r="14" spans="1:19" ht="15.75" thickBot="1">
      <c r="A14" s="58" t="s">
        <v>32</v>
      </c>
      <c r="B14" s="57" t="s">
        <v>21</v>
      </c>
      <c r="C14" s="1"/>
      <c r="D14" s="1"/>
      <c r="E14" s="110">
        <f>_xlfn.IFERROR(VLOOKUP(B14,'[3]NUM3C'!$H$3:$L$93,2,FALSE),0)</f>
        <v>2</v>
      </c>
      <c r="F14" s="110">
        <f>_xlfn.IFERROR(VLOOKUP(B14,'[3]NUM3C'!$H$3:$L$93,3,FALSE),0)</f>
        <v>0</v>
      </c>
      <c r="G14" s="110">
        <f>_xlfn.IFERROR(VLOOKUP(B14,'[3]NUM3C'!$H$3:$L$93,4,FALSE),0)</f>
        <v>0</v>
      </c>
      <c r="H14" s="110"/>
      <c r="I14" s="110"/>
      <c r="J14" s="110"/>
      <c r="K14" s="110"/>
      <c r="L14" s="110"/>
      <c r="M14" s="110"/>
      <c r="N14" s="110"/>
      <c r="O14" s="110"/>
      <c r="P14" s="110"/>
      <c r="Q14" s="53">
        <f t="shared" si="0"/>
        <v>2</v>
      </c>
      <c r="R14" s="110"/>
      <c r="S14" s="110"/>
    </row>
    <row r="15" spans="1:19" ht="15.75" thickBot="1">
      <c r="A15" s="58" t="s">
        <v>32</v>
      </c>
      <c r="B15" s="57" t="s">
        <v>22</v>
      </c>
      <c r="C15" s="1"/>
      <c r="D15" s="1"/>
      <c r="E15" s="110">
        <f>_xlfn.IFERROR(VLOOKUP(B15,'[3]NUM3C'!$H$3:$L$93,2,FALSE),0)</f>
        <v>19</v>
      </c>
      <c r="F15" s="110">
        <f>_xlfn.IFERROR(VLOOKUP(B15,'[3]NUM3C'!$H$3:$L$93,3,FALSE),0)</f>
        <v>17</v>
      </c>
      <c r="G15" s="110">
        <f>_xlfn.IFERROR(VLOOKUP(B15,'[3]NUM3C'!$H$3:$L$93,4,FALSE),0)</f>
        <v>50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53">
        <f t="shared" si="0"/>
        <v>86</v>
      </c>
      <c r="R15" s="110"/>
      <c r="S15" s="110"/>
    </row>
    <row r="16" spans="1:19" ht="15.75" thickBot="1">
      <c r="A16" s="58" t="s">
        <v>32</v>
      </c>
      <c r="B16" s="57" t="s">
        <v>23</v>
      </c>
      <c r="C16" s="4"/>
      <c r="D16" s="1"/>
      <c r="E16" s="110">
        <f>_xlfn.IFERROR(VLOOKUP(B16,'[3]NUM3C'!$H$3:$L$93,2,FALSE),0)</f>
        <v>32</v>
      </c>
      <c r="F16" s="110">
        <f>_xlfn.IFERROR(VLOOKUP(B16,'[3]NUM3C'!$H$3:$L$93,3,FALSE),0)</f>
        <v>20</v>
      </c>
      <c r="G16" s="110">
        <f>_xlfn.IFERROR(VLOOKUP(B16,'[3]NUM3C'!$H$3:$L$93,4,FALSE),0)</f>
        <v>27</v>
      </c>
      <c r="H16" s="110"/>
      <c r="I16" s="110"/>
      <c r="J16" s="110"/>
      <c r="K16" s="110"/>
      <c r="L16" s="110"/>
      <c r="M16" s="110"/>
      <c r="N16" s="110"/>
      <c r="O16" s="110"/>
      <c r="P16" s="110"/>
      <c r="Q16" s="53">
        <f t="shared" si="0"/>
        <v>79</v>
      </c>
      <c r="R16" s="110"/>
      <c r="S16" s="110"/>
    </row>
    <row r="17" spans="1:19" ht="15.75" thickBot="1">
      <c r="A17" s="58" t="s">
        <v>32</v>
      </c>
      <c r="B17" s="57" t="s">
        <v>24</v>
      </c>
      <c r="C17" s="1"/>
      <c r="D17" s="1"/>
      <c r="E17" s="110">
        <f>_xlfn.IFERROR(VLOOKUP(B17,'[3]NUM3C'!$H$3:$L$93,2,FALSE),0)</f>
        <v>0</v>
      </c>
      <c r="F17" s="110">
        <f>_xlfn.IFERROR(VLOOKUP(B17,'[3]NUM3C'!$H$3:$L$93,3,FALSE),0)</f>
        <v>23</v>
      </c>
      <c r="G17" s="110">
        <f>_xlfn.IFERROR(VLOOKUP(B17,'[3]NUM3C'!$H$3:$L$93,4,FALSE),0)</f>
        <v>19</v>
      </c>
      <c r="H17" s="110"/>
      <c r="I17" s="110"/>
      <c r="J17" s="110"/>
      <c r="K17" s="110"/>
      <c r="L17" s="110"/>
      <c r="M17" s="110"/>
      <c r="N17" s="110"/>
      <c r="O17" s="110"/>
      <c r="P17" s="110"/>
      <c r="Q17" s="53">
        <f t="shared" si="0"/>
        <v>42</v>
      </c>
      <c r="R17" s="110"/>
      <c r="S17" s="110"/>
    </row>
    <row r="18" spans="1:19" ht="15.75" thickBot="1">
      <c r="A18" s="58" t="s">
        <v>32</v>
      </c>
      <c r="B18" s="57" t="s">
        <v>25</v>
      </c>
      <c r="C18" s="1"/>
      <c r="D18" s="1"/>
      <c r="E18" s="110">
        <f>_xlfn.IFERROR(VLOOKUP(B18,'[3]NUM3C'!$H$3:$L$93,2,FALSE),0)</f>
        <v>0</v>
      </c>
      <c r="F18" s="110">
        <f>_xlfn.IFERROR(VLOOKUP(B18,'[3]NUM3C'!$H$3:$L$93,3,FALSE),0)</f>
        <v>0</v>
      </c>
      <c r="G18" s="110">
        <f>_xlfn.IFERROR(VLOOKUP(B18,'[3]NUM3C'!$H$3:$L$93,4,FALSE),0)</f>
        <v>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53">
        <f t="shared" si="0"/>
        <v>0</v>
      </c>
      <c r="R18" s="110"/>
      <c r="S18" s="110"/>
    </row>
    <row r="19" spans="1:19" ht="15.75" thickBot="1">
      <c r="A19" s="58" t="s">
        <v>32</v>
      </c>
      <c r="B19" s="57" t="s">
        <v>26</v>
      </c>
      <c r="C19" s="1"/>
      <c r="D19" s="1"/>
      <c r="E19" s="110">
        <f>_xlfn.IFERROR(VLOOKUP(B19,'[3]NUM3C'!$H$3:$L$93,2,FALSE),0)</f>
        <v>0</v>
      </c>
      <c r="F19" s="110">
        <f>_xlfn.IFERROR(VLOOKUP(B19,'[3]NUM3C'!$H$3:$L$93,3,FALSE),0)</f>
        <v>0</v>
      </c>
      <c r="G19" s="110">
        <f>_xlfn.IFERROR(VLOOKUP(B19,'[3]NUM3C'!$H$3:$L$93,4,FALSE),0)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53">
        <f t="shared" si="0"/>
        <v>0</v>
      </c>
      <c r="R19" s="110"/>
      <c r="S19" s="110"/>
    </row>
    <row r="20" spans="1:19" ht="15.75" thickBot="1">
      <c r="A20" s="58" t="s">
        <v>32</v>
      </c>
      <c r="B20" s="57" t="s">
        <v>27</v>
      </c>
      <c r="C20" s="1"/>
      <c r="D20" s="1"/>
      <c r="E20" s="110">
        <f>_xlfn.IFERROR(VLOOKUP(B20,'[3]NUM3C'!$H$3:$L$93,2,FALSE),0)</f>
        <v>0</v>
      </c>
      <c r="F20" s="110">
        <f>_xlfn.IFERROR(VLOOKUP(B20,'[3]NUM3C'!$H$3:$L$93,3,FALSE),0)</f>
        <v>0</v>
      </c>
      <c r="G20" s="110">
        <f>_xlfn.IFERROR(VLOOKUP(B20,'[3]NUM3C'!$H$3:$L$93,4,FALSE),0)</f>
        <v>2</v>
      </c>
      <c r="H20" s="110"/>
      <c r="I20" s="110"/>
      <c r="J20" s="110"/>
      <c r="K20" s="110"/>
      <c r="L20" s="110"/>
      <c r="M20" s="110"/>
      <c r="N20" s="110"/>
      <c r="O20" s="110"/>
      <c r="P20" s="110"/>
      <c r="Q20" s="53">
        <f t="shared" si="0"/>
        <v>2</v>
      </c>
      <c r="R20" s="110"/>
      <c r="S20" s="110"/>
    </row>
    <row r="21" spans="1:19" ht="15.75" thickBot="1">
      <c r="A21" s="58" t="s">
        <v>32</v>
      </c>
      <c r="B21" s="57" t="s">
        <v>28</v>
      </c>
      <c r="C21" s="25"/>
      <c r="D21" s="1"/>
      <c r="E21" s="110">
        <f>_xlfn.IFERROR(VLOOKUP(B21,'[3]NUM3C'!$H$3:$L$93,2,FALSE),0)</f>
        <v>0</v>
      </c>
      <c r="F21" s="110">
        <f>_xlfn.IFERROR(VLOOKUP(B21,'[3]NUM3C'!$H$3:$L$93,3,FALSE),0)</f>
        <v>0</v>
      </c>
      <c r="G21" s="110">
        <f>_xlfn.IFERROR(VLOOKUP(B21,'[3]NUM3C'!$H$3:$L$93,4,FALSE),0)</f>
        <v>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53">
        <f t="shared" si="0"/>
        <v>0</v>
      </c>
      <c r="R21" s="110"/>
      <c r="S21" s="110"/>
    </row>
    <row r="22" spans="1:19" ht="15.75" thickBot="1">
      <c r="A22" s="58" t="s">
        <v>32</v>
      </c>
      <c r="B22" s="57" t="s">
        <v>29</v>
      </c>
      <c r="C22" s="1"/>
      <c r="D22" s="1"/>
      <c r="E22" s="110">
        <f>_xlfn.IFERROR(VLOOKUP(B22,'[3]NUM3C'!$H$3:$L$93,2,FALSE),0)</f>
        <v>3</v>
      </c>
      <c r="F22" s="110">
        <f>_xlfn.IFERROR(VLOOKUP(B22,'[3]NUM3C'!$H$3:$L$93,3,FALSE),0)</f>
        <v>1</v>
      </c>
      <c r="G22" s="110">
        <f>_xlfn.IFERROR(VLOOKUP(B22,'[3]NUM3C'!$H$3:$L$93,4,FALSE),0)</f>
        <v>3</v>
      </c>
      <c r="H22" s="110"/>
      <c r="I22" s="110"/>
      <c r="J22" s="110"/>
      <c r="K22" s="110"/>
      <c r="L22" s="110"/>
      <c r="M22" s="110"/>
      <c r="N22" s="110"/>
      <c r="O22" s="110"/>
      <c r="P22" s="110"/>
      <c r="Q22" s="53">
        <f t="shared" si="0"/>
        <v>7</v>
      </c>
      <c r="R22" s="110"/>
      <c r="S22" s="110"/>
    </row>
    <row r="23" spans="1:19" ht="15.75" thickBot="1">
      <c r="A23" s="58" t="s">
        <v>32</v>
      </c>
      <c r="B23" s="57" t="s">
        <v>30</v>
      </c>
      <c r="C23" s="1"/>
      <c r="D23" s="1"/>
      <c r="E23" s="110">
        <f>_xlfn.IFERROR(VLOOKUP(B23,'[3]NUM3C'!$H$3:$L$93,2,FALSE),0)</f>
        <v>0</v>
      </c>
      <c r="F23" s="110">
        <f>_xlfn.IFERROR(VLOOKUP(B23,'[3]NUM3C'!$H$3:$L$93,3,FALSE),0)</f>
        <v>0</v>
      </c>
      <c r="G23" s="110">
        <f>_xlfn.IFERROR(VLOOKUP(B23,'[3]NUM3C'!$H$3:$L$93,4,FALSE),0)</f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53">
        <f>SUM(E23:P23)</f>
        <v>0</v>
      </c>
      <c r="R23" s="110"/>
      <c r="S23" s="110"/>
    </row>
    <row r="24" spans="1:19" ht="15.75" thickBot="1">
      <c r="A24" s="58" t="s">
        <v>32</v>
      </c>
      <c r="B24" s="57" t="s">
        <v>31</v>
      </c>
      <c r="C24" s="1"/>
      <c r="D24" s="1"/>
      <c r="E24" s="110">
        <f>_xlfn.IFERROR(VLOOKUP(B24,'[3]NUM3C'!$H$3:$L$93,2,FALSE),0)</f>
        <v>0</v>
      </c>
      <c r="F24" s="110">
        <f>_xlfn.IFERROR(VLOOKUP(B24,'[3]NUM3C'!$H$3:$L$93,3,FALSE),0)</f>
        <v>0</v>
      </c>
      <c r="G24" s="110">
        <f>_xlfn.IFERROR(VLOOKUP(B24,'[3]NUM3C'!$H$3:$L$93,4,FALSE),0)</f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53">
        <f t="shared" si="0"/>
        <v>0</v>
      </c>
      <c r="R24" s="110"/>
      <c r="S24" s="110"/>
    </row>
    <row r="25" spans="1:19" ht="15.75" thickBot="1">
      <c r="A25" s="54" t="s">
        <v>32</v>
      </c>
      <c r="B25" s="55" t="s">
        <v>285</v>
      </c>
      <c r="C25" s="1"/>
      <c r="D25" s="1"/>
      <c r="E25" s="110">
        <f>_xlfn.IFERROR(VLOOKUP(B25,'[3]NUM3C'!$H$3:$L$93,2,FALSE),0)</f>
        <v>0</v>
      </c>
      <c r="F25" s="110">
        <f>_xlfn.IFERROR(VLOOKUP(B25,'[3]NUM3C'!$H$3:$L$93,3,FALSE),0)</f>
        <v>2</v>
      </c>
      <c r="G25" s="110">
        <f>_xlfn.IFERROR(VLOOKUP(B25,'[3]NUM3C'!$H$3:$L$93,4,FALSE),0)</f>
        <v>8</v>
      </c>
      <c r="H25" s="110"/>
      <c r="I25" s="110"/>
      <c r="J25" s="110"/>
      <c r="K25" s="110"/>
      <c r="L25" s="110"/>
      <c r="M25" s="110"/>
      <c r="N25" s="110"/>
      <c r="O25" s="110"/>
      <c r="P25" s="110"/>
      <c r="Q25" s="53">
        <f t="shared" si="0"/>
        <v>10</v>
      </c>
      <c r="R25" s="110"/>
      <c r="S25" s="110"/>
    </row>
    <row r="26" spans="1:19" ht="15.75" thickBot="1">
      <c r="A26" s="173" t="s">
        <v>154</v>
      </c>
      <c r="B26" s="174"/>
      <c r="C26" s="42">
        <f>+D26/'Metas Muni'!K6</f>
        <v>0.13889539813130303</v>
      </c>
      <c r="D26" s="43">
        <f>+Q26/R26</f>
        <v>0.10972736452372939</v>
      </c>
      <c r="E26" s="46">
        <f>SUM(E12:E25)</f>
        <v>82</v>
      </c>
      <c r="F26" s="46">
        <f aca="true" t="shared" si="1" ref="F26:O26">SUM(F12:F25)</f>
        <v>109</v>
      </c>
      <c r="G26" s="46">
        <f t="shared" si="1"/>
        <v>135</v>
      </c>
      <c r="H26" s="46">
        <f t="shared" si="1"/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si="1"/>
        <v>0</v>
      </c>
      <c r="M26" s="46">
        <f t="shared" si="1"/>
        <v>0</v>
      </c>
      <c r="N26" s="46">
        <f t="shared" si="1"/>
        <v>0</v>
      </c>
      <c r="O26" s="46">
        <f t="shared" si="1"/>
        <v>0</v>
      </c>
      <c r="P26" s="46">
        <f>SUM(P12:P25)</f>
        <v>0</v>
      </c>
      <c r="Q26" s="46">
        <f>SUM(Q12:Q25)</f>
        <v>326</v>
      </c>
      <c r="R26" s="223">
        <v>2971</v>
      </c>
      <c r="S26" s="224"/>
    </row>
    <row r="27" spans="1:19" ht="15.75" thickBot="1">
      <c r="A27" s="58" t="s">
        <v>33</v>
      </c>
      <c r="B27" s="57" t="s">
        <v>34</v>
      </c>
      <c r="C27" s="1"/>
      <c r="D27" s="1"/>
      <c r="E27" s="110">
        <f>_xlfn.IFERROR(VLOOKUP(B27,'[3]NUM3C'!$H$3:$L$93,2,FALSE),0)</f>
        <v>16</v>
      </c>
      <c r="F27" s="110">
        <f>_xlfn.IFERROR(VLOOKUP(B27,'[3]NUM3C'!$H$3:$L$93,3,FALSE),0)</f>
        <v>25</v>
      </c>
      <c r="G27" s="110">
        <f>_xlfn.IFERROR(VLOOKUP(B27,'[3]NUM3C'!$H$3:$L$93,4,FALSE),0)</f>
        <v>38</v>
      </c>
      <c r="H27" s="110"/>
      <c r="I27" s="110"/>
      <c r="J27" s="110"/>
      <c r="K27" s="110"/>
      <c r="L27" s="110"/>
      <c r="M27" s="110"/>
      <c r="N27" s="110"/>
      <c r="O27" s="110"/>
      <c r="P27" s="110"/>
      <c r="Q27" s="53">
        <f aca="true" t="shared" si="2" ref="Q27:Q69">SUM(E27:P27)</f>
        <v>79</v>
      </c>
      <c r="R27"/>
      <c r="S27"/>
    </row>
    <row r="28" spans="1:19" ht="15.75" thickBot="1">
      <c r="A28" s="58" t="s">
        <v>33</v>
      </c>
      <c r="B28" s="57" t="s">
        <v>35</v>
      </c>
      <c r="C28" s="1"/>
      <c r="D28" s="1"/>
      <c r="E28" s="110">
        <f>_xlfn.IFERROR(VLOOKUP(B28,'[3]NUM3C'!$H$3:$L$93,2,FALSE),0)</f>
        <v>36</v>
      </c>
      <c r="F28" s="110">
        <f>_xlfn.IFERROR(VLOOKUP(B28,'[3]NUM3C'!$H$3:$L$93,3,FALSE),0)</f>
        <v>32</v>
      </c>
      <c r="G28" s="110">
        <f>_xlfn.IFERROR(VLOOKUP(B28,'[3]NUM3C'!$H$3:$L$93,4,FALSE),0)</f>
        <v>25</v>
      </c>
      <c r="H28" s="110"/>
      <c r="I28" s="110"/>
      <c r="J28" s="110"/>
      <c r="K28" s="110"/>
      <c r="L28" s="110"/>
      <c r="M28" s="110"/>
      <c r="N28" s="110"/>
      <c r="O28" s="110"/>
      <c r="P28" s="110"/>
      <c r="Q28" s="53">
        <f t="shared" si="2"/>
        <v>93</v>
      </c>
      <c r="R28"/>
      <c r="S28"/>
    </row>
    <row r="29" spans="1:19" ht="15.75" thickBot="1">
      <c r="A29" s="58" t="s">
        <v>33</v>
      </c>
      <c r="B29" s="57" t="s">
        <v>36</v>
      </c>
      <c r="C29" s="1"/>
      <c r="D29" s="1"/>
      <c r="E29" s="110">
        <f>_xlfn.IFERROR(VLOOKUP(B29,'[3]NUM3C'!$H$3:$L$93,2,FALSE),0)</f>
        <v>59</v>
      </c>
      <c r="F29" s="110">
        <f>_xlfn.IFERROR(VLOOKUP(B29,'[3]NUM3C'!$H$3:$L$93,3,FALSE),0)</f>
        <v>68</v>
      </c>
      <c r="G29" s="110">
        <f>_xlfn.IFERROR(VLOOKUP(B29,'[3]NUM3C'!$H$3:$L$93,4,FALSE),0)</f>
        <v>36</v>
      </c>
      <c r="H29" s="110"/>
      <c r="I29" s="110"/>
      <c r="J29" s="110"/>
      <c r="K29" s="110"/>
      <c r="L29" s="110"/>
      <c r="M29" s="110"/>
      <c r="N29" s="110"/>
      <c r="O29" s="110"/>
      <c r="P29" s="110"/>
      <c r="Q29" s="53">
        <f t="shared" si="2"/>
        <v>163</v>
      </c>
      <c r="R29"/>
      <c r="S29"/>
    </row>
    <row r="30" spans="1:19" ht="15.75" thickBot="1">
      <c r="A30" s="58" t="s">
        <v>33</v>
      </c>
      <c r="B30" s="57" t="s">
        <v>37</v>
      </c>
      <c r="C30" s="1"/>
      <c r="D30" s="1"/>
      <c r="E30" s="110">
        <f>_xlfn.IFERROR(VLOOKUP(B30,'[3]NUM3C'!$H$3:$L$93,2,FALSE),0)</f>
        <v>4</v>
      </c>
      <c r="F30" s="110">
        <f>_xlfn.IFERROR(VLOOKUP(B30,'[3]NUM3C'!$H$3:$L$93,3,FALSE),0)</f>
        <v>7</v>
      </c>
      <c r="G30" s="110">
        <f>_xlfn.IFERROR(VLOOKUP(B30,'[3]NUM3C'!$H$3:$L$93,4,FALSE),0)</f>
        <v>5</v>
      </c>
      <c r="H30" s="110"/>
      <c r="I30" s="110"/>
      <c r="J30" s="110"/>
      <c r="K30" s="110"/>
      <c r="L30" s="110"/>
      <c r="M30" s="110"/>
      <c r="N30" s="110"/>
      <c r="O30" s="110"/>
      <c r="P30" s="110"/>
      <c r="Q30" s="53">
        <f t="shared" si="2"/>
        <v>16</v>
      </c>
      <c r="R30"/>
      <c r="S30"/>
    </row>
    <row r="31" spans="1:19" ht="15.75" thickBot="1">
      <c r="A31" s="58" t="s">
        <v>33</v>
      </c>
      <c r="B31" s="57" t="s">
        <v>38</v>
      </c>
      <c r="C31" s="1"/>
      <c r="D31" s="1"/>
      <c r="E31" s="110">
        <f>_xlfn.IFERROR(VLOOKUP(B31,'[3]NUM3C'!$H$3:$L$93,2,FALSE),0)</f>
        <v>74</v>
      </c>
      <c r="F31" s="110">
        <f>_xlfn.IFERROR(VLOOKUP(B31,'[3]NUM3C'!$H$3:$L$93,3,FALSE),0)</f>
        <v>50</v>
      </c>
      <c r="G31" s="110">
        <f>_xlfn.IFERROR(VLOOKUP(B31,'[3]NUM3C'!$H$3:$L$93,4,FALSE),0)</f>
        <v>57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53">
        <f t="shared" si="2"/>
        <v>181</v>
      </c>
      <c r="R31"/>
      <c r="S31"/>
    </row>
    <row r="32" spans="1:19" ht="15.75" thickBot="1">
      <c r="A32" s="58" t="s">
        <v>33</v>
      </c>
      <c r="B32" s="57" t="s">
        <v>39</v>
      </c>
      <c r="C32" s="1"/>
      <c r="D32" s="1"/>
      <c r="E32" s="110">
        <f>_xlfn.IFERROR(VLOOKUP(B32,'[3]NUM3C'!$H$3:$L$93,2,FALSE),0)</f>
        <v>0</v>
      </c>
      <c r="F32" s="110">
        <f>_xlfn.IFERROR(VLOOKUP(B32,'[3]NUM3C'!$H$3:$L$93,3,FALSE),0)</f>
        <v>0</v>
      </c>
      <c r="G32" s="110">
        <f>_xlfn.IFERROR(VLOOKUP(B32,'[3]NUM3C'!$H$3:$L$93,4,FALSE),0)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53">
        <f t="shared" si="2"/>
        <v>0</v>
      </c>
      <c r="R32"/>
      <c r="S32"/>
    </row>
    <row r="33" spans="1:19" ht="15.75" thickBot="1">
      <c r="A33" s="58" t="s">
        <v>33</v>
      </c>
      <c r="B33" s="57" t="s">
        <v>40</v>
      </c>
      <c r="C33" s="1"/>
      <c r="D33" s="1"/>
      <c r="E33" s="110">
        <f>_xlfn.IFERROR(VLOOKUP(B33,'[3]NUM3C'!$H$3:$L$93,2,FALSE),0)</f>
        <v>1</v>
      </c>
      <c r="F33" s="110">
        <f>_xlfn.IFERROR(VLOOKUP(B33,'[3]NUM3C'!$H$3:$L$93,3,FALSE),0)</f>
        <v>0</v>
      </c>
      <c r="G33" s="110">
        <f>_xlfn.IFERROR(VLOOKUP(B33,'[3]NUM3C'!$H$3:$L$93,4,FALSE),0)</f>
        <v>2</v>
      </c>
      <c r="H33" s="110"/>
      <c r="I33" s="110"/>
      <c r="J33" s="110"/>
      <c r="K33" s="110"/>
      <c r="L33" s="110"/>
      <c r="M33" s="110"/>
      <c r="N33" s="110"/>
      <c r="O33" s="110"/>
      <c r="P33" s="110"/>
      <c r="Q33" s="53">
        <f t="shared" si="2"/>
        <v>3</v>
      </c>
      <c r="R33"/>
      <c r="S33"/>
    </row>
    <row r="34" spans="1:19" ht="15.75" thickBot="1">
      <c r="A34" s="58" t="s">
        <v>33</v>
      </c>
      <c r="B34" s="57" t="s">
        <v>41</v>
      </c>
      <c r="C34" s="1"/>
      <c r="D34" s="1"/>
      <c r="E34" s="110">
        <f>_xlfn.IFERROR(VLOOKUP(B34,'[3]NUM3C'!$H$3:$L$93,2,FALSE),0)</f>
        <v>5</v>
      </c>
      <c r="F34" s="110">
        <f>_xlfn.IFERROR(VLOOKUP(B34,'[3]NUM3C'!$H$3:$L$93,3,FALSE),0)</f>
        <v>2</v>
      </c>
      <c r="G34" s="110">
        <f>_xlfn.IFERROR(VLOOKUP(B34,'[3]NUM3C'!$H$3:$L$93,4,FALSE),0)</f>
        <v>12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53">
        <f t="shared" si="2"/>
        <v>19</v>
      </c>
      <c r="R34"/>
      <c r="S34"/>
    </row>
    <row r="35" spans="1:19" ht="15.75" thickBot="1">
      <c r="A35" s="58" t="s">
        <v>33</v>
      </c>
      <c r="B35" s="57" t="s">
        <v>42</v>
      </c>
      <c r="C35" s="1"/>
      <c r="D35" s="1"/>
      <c r="E35" s="110">
        <f>_xlfn.IFERROR(VLOOKUP(B35,'[3]NUM3C'!$H$3:$L$93,2,FALSE),0)</f>
        <v>0</v>
      </c>
      <c r="F35" s="110">
        <f>_xlfn.IFERROR(VLOOKUP(B35,'[3]NUM3C'!$H$3:$L$93,3,FALSE),0)</f>
        <v>0</v>
      </c>
      <c r="G35" s="110">
        <f>_xlfn.IFERROR(VLOOKUP(B35,'[3]NUM3C'!$H$3:$L$93,4,FALSE),0)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53">
        <f t="shared" si="2"/>
        <v>0</v>
      </c>
      <c r="R35"/>
      <c r="S35"/>
    </row>
    <row r="36" spans="1:19" ht="15.75" thickBot="1">
      <c r="A36" s="58" t="s">
        <v>33</v>
      </c>
      <c r="B36" s="57" t="s">
        <v>43</v>
      </c>
      <c r="C36" s="1"/>
      <c r="D36" s="1"/>
      <c r="E36" s="110">
        <f>_xlfn.IFERROR(VLOOKUP(B36,'[3]NUM3C'!$H$3:$L$93,2,FALSE),0)</f>
        <v>3</v>
      </c>
      <c r="F36" s="110">
        <f>_xlfn.IFERROR(VLOOKUP(B36,'[3]NUM3C'!$H$3:$L$93,3,FALSE),0)</f>
        <v>9</v>
      </c>
      <c r="G36" s="110">
        <f>_xlfn.IFERROR(VLOOKUP(B36,'[3]NUM3C'!$H$3:$L$93,4,FALSE),0)</f>
        <v>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53">
        <f t="shared" si="2"/>
        <v>16</v>
      </c>
      <c r="R36"/>
      <c r="S36"/>
    </row>
    <row r="37" spans="1:19" ht="15.75" thickBot="1">
      <c r="A37" s="58" t="s">
        <v>33</v>
      </c>
      <c r="B37" s="55" t="s">
        <v>267</v>
      </c>
      <c r="C37" s="1"/>
      <c r="D37" s="1"/>
      <c r="E37" s="110">
        <f>_xlfn.IFERROR(VLOOKUP(B37,'[3]NUM3C'!$H$3:$L$93,2,FALSE),0)</f>
        <v>11</v>
      </c>
      <c r="F37" s="110">
        <f>_xlfn.IFERROR(VLOOKUP(B37,'[3]NUM3C'!$H$3:$L$93,3,FALSE),0)</f>
        <v>15</v>
      </c>
      <c r="G37" s="110">
        <f>_xlfn.IFERROR(VLOOKUP(B37,'[3]NUM3C'!$H$3:$L$93,4,FALSE),0)</f>
        <v>8</v>
      </c>
      <c r="H37" s="110"/>
      <c r="I37" s="110"/>
      <c r="J37" s="110"/>
      <c r="K37" s="110"/>
      <c r="L37" s="110"/>
      <c r="M37" s="110"/>
      <c r="N37" s="110"/>
      <c r="O37" s="110"/>
      <c r="P37" s="110"/>
      <c r="Q37" s="53">
        <f t="shared" si="2"/>
        <v>34</v>
      </c>
      <c r="R37" s="40"/>
      <c r="S37" s="40"/>
    </row>
    <row r="38" spans="1:19" ht="15.75" thickBot="1">
      <c r="A38" s="173" t="s">
        <v>155</v>
      </c>
      <c r="B38" s="174"/>
      <c r="C38" s="42">
        <f>+D38/'Metas Muni'!K7</f>
        <v>0.2466312780726827</v>
      </c>
      <c r="D38" s="43">
        <f>+Q38/R38</f>
        <v>0.19483870967741934</v>
      </c>
      <c r="E38" s="46">
        <f>SUM(E27:E37)</f>
        <v>209</v>
      </c>
      <c r="F38" s="46">
        <f>SUM(F27:F37)</f>
        <v>208</v>
      </c>
      <c r="G38" s="46">
        <f>SUM(G27:G37)</f>
        <v>187</v>
      </c>
      <c r="H38" s="46">
        <f>SUM(H27:H37)</f>
        <v>0</v>
      </c>
      <c r="I38" s="46">
        <f aca="true" t="shared" si="3" ref="I38:N38">SUM(I27:I37)</f>
        <v>0</v>
      </c>
      <c r="J38" s="46">
        <f t="shared" si="3"/>
        <v>0</v>
      </c>
      <c r="K38" s="46">
        <f t="shared" si="3"/>
        <v>0</v>
      </c>
      <c r="L38" s="46">
        <f t="shared" si="3"/>
        <v>0</v>
      </c>
      <c r="M38" s="46">
        <f t="shared" si="3"/>
        <v>0</v>
      </c>
      <c r="N38" s="46">
        <f t="shared" si="3"/>
        <v>0</v>
      </c>
      <c r="O38" s="46">
        <f>SUM(O27:O37)</f>
        <v>0</v>
      </c>
      <c r="P38" s="46">
        <f>SUM(P27:P37)</f>
        <v>0</v>
      </c>
      <c r="Q38" s="45">
        <f>SUM(Q27:Q37)</f>
        <v>604</v>
      </c>
      <c r="R38" s="218">
        <v>3100</v>
      </c>
      <c r="S38" s="219"/>
    </row>
    <row r="39" spans="1:19" ht="15.75" thickBot="1">
      <c r="A39" s="59" t="s">
        <v>236</v>
      </c>
      <c r="B39" s="57" t="s">
        <v>237</v>
      </c>
      <c r="C39" s="41"/>
      <c r="D39" s="40"/>
      <c r="E39" s="110">
        <f>_xlfn.IFERROR(VLOOKUP(B39,'[3]NUM3C'!$H$3:$L$93,2,FALSE),0)</f>
        <v>0</v>
      </c>
      <c r="F39" s="110">
        <f>_xlfn.IFERROR(VLOOKUP(B39,'[3]NUM3C'!$H$3:$L$93,3,FALSE),0)</f>
        <v>0</v>
      </c>
      <c r="G39" s="110">
        <f>_xlfn.IFERROR(VLOOKUP(B39,'[3]NUM3C'!$H$3:$L$93,4,FALSE),0)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53">
        <f t="shared" si="2"/>
        <v>0</v>
      </c>
      <c r="R39" s="221"/>
      <c r="S39" s="222"/>
    </row>
    <row r="40" spans="1:19" ht="15.75" thickBot="1">
      <c r="A40" s="59" t="s">
        <v>236</v>
      </c>
      <c r="B40" s="57" t="s">
        <v>238</v>
      </c>
      <c r="C40" s="41"/>
      <c r="D40" s="40"/>
      <c r="E40" s="110">
        <f>_xlfn.IFERROR(VLOOKUP(B40,'[3]NUM3C'!$H$3:$L$93,2,FALSE),0)</f>
        <v>0</v>
      </c>
      <c r="F40" s="110">
        <f>_xlfn.IFERROR(VLOOKUP(B40,'[3]NUM3C'!$H$3:$L$93,3,FALSE),0)</f>
        <v>0</v>
      </c>
      <c r="G40" s="110">
        <f>_xlfn.IFERROR(VLOOKUP(B40,'[3]NUM3C'!$H$3:$L$93,4,FALSE),0)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53">
        <f t="shared" si="2"/>
        <v>0</v>
      </c>
      <c r="R40" s="221"/>
      <c r="S40" s="222"/>
    </row>
    <row r="41" spans="1:19" ht="15.75" thickBot="1">
      <c r="A41" s="59" t="s">
        <v>236</v>
      </c>
      <c r="B41" s="57" t="s">
        <v>239</v>
      </c>
      <c r="C41" s="40"/>
      <c r="D41" s="40"/>
      <c r="E41" s="110">
        <f>_xlfn.IFERROR(VLOOKUP(B41,'[3]NUM3C'!$H$3:$L$93,2,FALSE),0)</f>
        <v>0</v>
      </c>
      <c r="F41" s="110">
        <f>_xlfn.IFERROR(VLOOKUP(B41,'[3]NUM3C'!$H$3:$L$93,3,FALSE),0)</f>
        <v>0</v>
      </c>
      <c r="G41" s="110">
        <f>_xlfn.IFERROR(VLOOKUP(B41,'[3]NUM3C'!$H$3:$L$93,4,FALSE),0)</f>
        <v>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53">
        <f t="shared" si="2"/>
        <v>0</v>
      </c>
      <c r="R41" s="221"/>
      <c r="S41" s="222"/>
    </row>
    <row r="42" spans="1:19" ht="15.75" thickBot="1">
      <c r="A42" s="59" t="s">
        <v>236</v>
      </c>
      <c r="B42" s="57" t="s">
        <v>240</v>
      </c>
      <c r="C42" s="90"/>
      <c r="D42" s="40"/>
      <c r="E42" s="110">
        <f>_xlfn.IFERROR(VLOOKUP(B42,'[3]NUM3C'!$H$3:$L$93,2,FALSE),0)</f>
        <v>0</v>
      </c>
      <c r="F42" s="110">
        <f>_xlfn.IFERROR(VLOOKUP(B42,'[3]NUM3C'!$H$3:$L$93,3,FALSE),0)</f>
        <v>0</v>
      </c>
      <c r="G42" s="110">
        <f>_xlfn.IFERROR(VLOOKUP(B42,'[3]NUM3C'!$H$3:$L$93,4,FALSE),0)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53">
        <f t="shared" si="2"/>
        <v>0</v>
      </c>
      <c r="R42" s="221"/>
      <c r="S42" s="222"/>
    </row>
    <row r="43" spans="1:19" ht="15.75" thickBot="1">
      <c r="A43" s="178" t="s">
        <v>241</v>
      </c>
      <c r="B43" s="179"/>
      <c r="C43" s="42">
        <f>+D43/'Metas Muni'!K8</f>
        <v>0</v>
      </c>
      <c r="D43" s="43">
        <f>+Q43/R43</f>
        <v>0</v>
      </c>
      <c r="E43" s="49">
        <f aca="true" t="shared" si="4" ref="E43:Q43">SUM(E39:E42)</f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  <c r="I43" s="49">
        <f t="shared" si="4"/>
        <v>0</v>
      </c>
      <c r="J43" s="49">
        <f t="shared" si="4"/>
        <v>0</v>
      </c>
      <c r="K43" s="49">
        <f t="shared" si="4"/>
        <v>0</v>
      </c>
      <c r="L43" s="49">
        <f t="shared" si="4"/>
        <v>0</v>
      </c>
      <c r="M43" s="49">
        <f t="shared" si="4"/>
        <v>0</v>
      </c>
      <c r="N43" s="49">
        <f t="shared" si="4"/>
        <v>0</v>
      </c>
      <c r="O43" s="49">
        <f>SUM(O39:O42)</f>
        <v>0</v>
      </c>
      <c r="P43" s="49">
        <f>SUM(P39:P42)</f>
        <v>0</v>
      </c>
      <c r="Q43" s="49">
        <f t="shared" si="4"/>
        <v>0</v>
      </c>
      <c r="R43" s="218">
        <v>56</v>
      </c>
      <c r="S43" s="219"/>
    </row>
    <row r="44" spans="1:19" ht="15.75" thickBot="1">
      <c r="A44" s="59" t="s">
        <v>242</v>
      </c>
      <c r="B44" s="57" t="s">
        <v>243</v>
      </c>
      <c r="C44" s="40"/>
      <c r="D44" s="40"/>
      <c r="E44" s="110">
        <f>_xlfn.IFERROR(VLOOKUP(B44,'[3]NUM3C'!$H$3:$L$93,2,FALSE),0)</f>
        <v>0</v>
      </c>
      <c r="F44" s="110">
        <f>_xlfn.IFERROR(VLOOKUP(B44,'[3]NUM3C'!$H$3:$L$93,3,FALSE),0)</f>
        <v>0</v>
      </c>
      <c r="G44" s="110">
        <f>_xlfn.IFERROR(VLOOKUP(B44,'[3]NUM3C'!$H$3:$L$93,4,FALSE),0)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53">
        <f t="shared" si="2"/>
        <v>0</v>
      </c>
      <c r="R44" s="221"/>
      <c r="S44" s="222"/>
    </row>
    <row r="45" spans="1:19" ht="15.75" thickBot="1">
      <c r="A45" s="59" t="s">
        <v>242</v>
      </c>
      <c r="B45" s="57" t="s">
        <v>244</v>
      </c>
      <c r="C45" s="40"/>
      <c r="D45" s="40"/>
      <c r="E45" s="110">
        <f>_xlfn.IFERROR(VLOOKUP(B45,'[3]NUM3C'!$H$3:$L$93,2,FALSE),0)</f>
        <v>0</v>
      </c>
      <c r="F45" s="110">
        <f>_xlfn.IFERROR(VLOOKUP(B45,'[3]NUM3C'!$H$3:$L$93,3,FALSE),0)</f>
        <v>0</v>
      </c>
      <c r="G45" s="110">
        <f>_xlfn.IFERROR(VLOOKUP(B45,'[3]NUM3C'!$H$3:$L$93,4,FALSE),0)</f>
        <v>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53">
        <f t="shared" si="2"/>
        <v>1</v>
      </c>
      <c r="R45" s="221"/>
      <c r="S45" s="222"/>
    </row>
    <row r="46" spans="1:19" ht="15.75" thickBot="1">
      <c r="A46" s="59" t="s">
        <v>242</v>
      </c>
      <c r="B46" s="57" t="s">
        <v>245</v>
      </c>
      <c r="C46" s="40"/>
      <c r="D46" s="40"/>
      <c r="E46" s="110">
        <f>_xlfn.IFERROR(VLOOKUP(B46,'[3]NUM3C'!$H$3:$L$93,2,FALSE),0)</f>
        <v>0</v>
      </c>
      <c r="F46" s="110">
        <f>_xlfn.IFERROR(VLOOKUP(B46,'[3]NUM3C'!$H$3:$L$93,3,FALSE),0)</f>
        <v>0</v>
      </c>
      <c r="G46" s="110">
        <f>_xlfn.IFERROR(VLOOKUP(B46,'[3]NUM3C'!$H$3:$L$93,4,FALSE),0)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53">
        <f t="shared" si="2"/>
        <v>0</v>
      </c>
      <c r="R46" s="221"/>
      <c r="S46" s="222"/>
    </row>
    <row r="47" spans="1:19" ht="15.75" thickBot="1">
      <c r="A47" s="59" t="s">
        <v>242</v>
      </c>
      <c r="B47" s="57" t="s">
        <v>246</v>
      </c>
      <c r="C47" s="92"/>
      <c r="D47" s="40"/>
      <c r="E47" s="110">
        <f>_xlfn.IFERROR(VLOOKUP(B47,'[3]NUM3C'!$H$3:$L$93,2,FALSE),0)</f>
        <v>0</v>
      </c>
      <c r="F47" s="110">
        <f>_xlfn.IFERROR(VLOOKUP(B47,'[3]NUM3C'!$H$3:$L$93,3,FALSE),0)</f>
        <v>0</v>
      </c>
      <c r="G47" s="110">
        <f>_xlfn.IFERROR(VLOOKUP(B47,'[3]NUM3C'!$H$3:$L$93,4,FALSE),0)</f>
        <v>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53">
        <f t="shared" si="2"/>
        <v>0</v>
      </c>
      <c r="R47" s="221"/>
      <c r="S47" s="222"/>
    </row>
    <row r="48" spans="1:19" ht="15.75" thickBot="1">
      <c r="A48" s="178" t="s">
        <v>247</v>
      </c>
      <c r="B48" s="179"/>
      <c r="C48" s="42">
        <f>+D48/'Metas Muni'!K9</f>
        <v>0.017544598369054136</v>
      </c>
      <c r="D48" s="43">
        <f>+Q48/R48</f>
        <v>0.015151515151515152</v>
      </c>
      <c r="E48" s="67">
        <f>SUM(E44:E47)</f>
        <v>0</v>
      </c>
      <c r="F48" s="67">
        <f>SUM(F44:F47)</f>
        <v>0</v>
      </c>
      <c r="G48" s="67">
        <f>SUM(G44:G47)</f>
        <v>1</v>
      </c>
      <c r="H48" s="67">
        <f>SUM(H44:H47)</f>
        <v>0</v>
      </c>
      <c r="I48" s="67">
        <f aca="true" t="shared" si="5" ref="I48:N48">SUM(I44:I47)</f>
        <v>0</v>
      </c>
      <c r="J48" s="67">
        <f t="shared" si="5"/>
        <v>0</v>
      </c>
      <c r="K48" s="67">
        <f t="shared" si="5"/>
        <v>0</v>
      </c>
      <c r="L48" s="67">
        <f t="shared" si="5"/>
        <v>0</v>
      </c>
      <c r="M48" s="67">
        <f t="shared" si="5"/>
        <v>0</v>
      </c>
      <c r="N48" s="67">
        <f t="shared" si="5"/>
        <v>0</v>
      </c>
      <c r="O48" s="67">
        <f>SUM(O44:O47)</f>
        <v>0</v>
      </c>
      <c r="P48" s="67">
        <f>SUM(P44:P47)</f>
        <v>0</v>
      </c>
      <c r="Q48" s="67">
        <f>SUM(Q44:Q47)</f>
        <v>1</v>
      </c>
      <c r="R48" s="218">
        <v>66</v>
      </c>
      <c r="S48" s="219"/>
    </row>
    <row r="49" spans="1:19" ht="15.75" thickBot="1">
      <c r="A49" s="58" t="s">
        <v>54</v>
      </c>
      <c r="B49" s="57" t="s">
        <v>44</v>
      </c>
      <c r="C49" s="1"/>
      <c r="D49" s="1"/>
      <c r="E49" s="110">
        <f>_xlfn.IFERROR(VLOOKUP(B49,'[3]NUM3C'!$H$3:$L$93,2,FALSE),0)</f>
        <v>0</v>
      </c>
      <c r="F49" s="110">
        <f>_xlfn.IFERROR(VLOOKUP(B49,'[3]NUM3C'!$H$3:$L$93,3,FALSE),0)</f>
        <v>0</v>
      </c>
      <c r="G49" s="110">
        <f>_xlfn.IFERROR(VLOOKUP(B49,'[3]NUM3C'!$H$3:$L$93,4,FALSE),0)</f>
        <v>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53">
        <f t="shared" si="2"/>
        <v>0</v>
      </c>
      <c r="R49"/>
      <c r="S49"/>
    </row>
    <row r="50" spans="1:19" ht="15.75" thickBot="1">
      <c r="A50" s="58" t="s">
        <v>54</v>
      </c>
      <c r="B50" s="57" t="s">
        <v>45</v>
      </c>
      <c r="C50" s="1"/>
      <c r="D50" s="1"/>
      <c r="E50" s="110">
        <f>_xlfn.IFERROR(VLOOKUP(B50,'[3]NUM3C'!$H$3:$L$93,2,FALSE),0)</f>
        <v>0</v>
      </c>
      <c r="F50" s="110">
        <f>_xlfn.IFERROR(VLOOKUP(B50,'[3]NUM3C'!$H$3:$L$93,3,FALSE),0)</f>
        <v>0</v>
      </c>
      <c r="G50" s="110">
        <f>_xlfn.IFERROR(VLOOKUP(B50,'[3]NUM3C'!$H$3:$L$93,4,FALSE),0)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53">
        <f t="shared" si="2"/>
        <v>0</v>
      </c>
      <c r="R50"/>
      <c r="S50"/>
    </row>
    <row r="51" spans="1:19" ht="15.75" thickBot="1">
      <c r="A51" s="58" t="s">
        <v>54</v>
      </c>
      <c r="B51" s="57" t="s">
        <v>46</v>
      </c>
      <c r="C51" s="1"/>
      <c r="D51" s="1"/>
      <c r="E51" s="110">
        <f>_xlfn.IFERROR(VLOOKUP(B51,'[3]NUM3C'!$H$3:$L$93,2,FALSE),0)</f>
        <v>0</v>
      </c>
      <c r="F51" s="110">
        <f>_xlfn.IFERROR(VLOOKUP(B51,'[3]NUM3C'!$H$3:$L$93,3,FALSE),0)</f>
        <v>0</v>
      </c>
      <c r="G51" s="110">
        <f>_xlfn.IFERROR(VLOOKUP(B51,'[3]NUM3C'!$H$3:$L$93,4,FALSE),0)</f>
        <v>1</v>
      </c>
      <c r="H51" s="110"/>
      <c r="I51" s="110"/>
      <c r="J51" s="110"/>
      <c r="K51" s="110"/>
      <c r="L51" s="110"/>
      <c r="M51" s="110"/>
      <c r="N51" s="110"/>
      <c r="O51" s="110"/>
      <c r="P51" s="110"/>
      <c r="Q51" s="53">
        <f t="shared" si="2"/>
        <v>1</v>
      </c>
      <c r="R51"/>
      <c r="S51"/>
    </row>
    <row r="52" spans="1:19" ht="15.75" thickBot="1">
      <c r="A52" s="58" t="s">
        <v>54</v>
      </c>
      <c r="B52" s="57" t="s">
        <v>47</v>
      </c>
      <c r="C52" s="1"/>
      <c r="D52" s="1"/>
      <c r="E52" s="110">
        <f>_xlfn.IFERROR(VLOOKUP(B52,'[3]NUM3C'!$H$3:$L$93,2,FALSE),0)</f>
        <v>0</v>
      </c>
      <c r="F52" s="110">
        <f>_xlfn.IFERROR(VLOOKUP(B52,'[3]NUM3C'!$H$3:$L$93,3,FALSE),0)</f>
        <v>0</v>
      </c>
      <c r="G52" s="110">
        <f>_xlfn.IFERROR(VLOOKUP(B52,'[3]NUM3C'!$H$3:$L$93,4,FALSE),0)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53">
        <f t="shared" si="2"/>
        <v>0</v>
      </c>
      <c r="R52"/>
      <c r="S52"/>
    </row>
    <row r="53" spans="1:19" ht="15.75" thickBot="1">
      <c r="A53" s="58" t="s">
        <v>54</v>
      </c>
      <c r="B53" s="57" t="s">
        <v>48</v>
      </c>
      <c r="C53" s="1"/>
      <c r="D53" s="1"/>
      <c r="E53" s="110">
        <f>_xlfn.IFERROR(VLOOKUP(B53,'[3]NUM3C'!$H$3:$L$93,2,FALSE),0)</f>
        <v>0</v>
      </c>
      <c r="F53" s="110">
        <f>_xlfn.IFERROR(VLOOKUP(B53,'[3]NUM3C'!$H$3:$L$93,3,FALSE),0)</f>
        <v>0</v>
      </c>
      <c r="G53" s="110">
        <f>_xlfn.IFERROR(VLOOKUP(B53,'[3]NUM3C'!$H$3:$L$93,4,FALSE),0)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53">
        <f t="shared" si="2"/>
        <v>0</v>
      </c>
      <c r="R53"/>
      <c r="S53"/>
    </row>
    <row r="54" spans="1:19" ht="15.75" thickBot="1">
      <c r="A54" s="58" t="s">
        <v>54</v>
      </c>
      <c r="B54" s="57" t="s">
        <v>49</v>
      </c>
      <c r="C54" s="1"/>
      <c r="D54" s="1"/>
      <c r="E54" s="110">
        <f>_xlfn.IFERROR(VLOOKUP(B54,'[3]NUM3C'!$H$3:$L$93,2,FALSE),0)</f>
        <v>0</v>
      </c>
      <c r="F54" s="110">
        <f>_xlfn.IFERROR(VLOOKUP(B54,'[3]NUM3C'!$H$3:$L$93,3,FALSE),0)</f>
        <v>0</v>
      </c>
      <c r="G54" s="110">
        <f>_xlfn.IFERROR(VLOOKUP(B54,'[3]NUM3C'!$H$3:$L$93,4,FALSE),0)</f>
        <v>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53">
        <f t="shared" si="2"/>
        <v>0</v>
      </c>
      <c r="R54"/>
      <c r="S54"/>
    </row>
    <row r="55" spans="1:19" ht="15.75" thickBot="1">
      <c r="A55" s="58" t="s">
        <v>54</v>
      </c>
      <c r="B55" s="57" t="s">
        <v>50</v>
      </c>
      <c r="C55" s="1"/>
      <c r="D55" s="1"/>
      <c r="E55" s="110">
        <f>_xlfn.IFERROR(VLOOKUP(B55,'[3]NUM3C'!$H$3:$L$93,2,FALSE),0)</f>
        <v>0</v>
      </c>
      <c r="F55" s="110">
        <f>_xlfn.IFERROR(VLOOKUP(B55,'[3]NUM3C'!$H$3:$L$93,3,FALSE),0)</f>
        <v>0</v>
      </c>
      <c r="G55" s="110">
        <f>_xlfn.IFERROR(VLOOKUP(B55,'[3]NUM3C'!$H$3:$L$93,4,FALSE),0)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53">
        <f t="shared" si="2"/>
        <v>0</v>
      </c>
      <c r="R55"/>
      <c r="S55"/>
    </row>
    <row r="56" spans="1:19" ht="15.75" thickBot="1">
      <c r="A56" s="58" t="s">
        <v>54</v>
      </c>
      <c r="B56" s="57" t="s">
        <v>51</v>
      </c>
      <c r="C56" s="1"/>
      <c r="D56" s="1"/>
      <c r="E56" s="110">
        <f>_xlfn.IFERROR(VLOOKUP(B56,'[3]NUM3C'!$H$3:$L$93,2,FALSE),0)</f>
        <v>0</v>
      </c>
      <c r="F56" s="110">
        <f>_xlfn.IFERROR(VLOOKUP(B56,'[3]NUM3C'!$H$3:$L$93,3,FALSE),0)</f>
        <v>0</v>
      </c>
      <c r="G56" s="110">
        <f>_xlfn.IFERROR(VLOOKUP(B56,'[3]NUM3C'!$H$3:$L$93,4,FALSE),0)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53">
        <f t="shared" si="2"/>
        <v>0</v>
      </c>
      <c r="R56"/>
      <c r="S56"/>
    </row>
    <row r="57" spans="1:19" ht="15.75" thickBot="1">
      <c r="A57" s="58" t="s">
        <v>54</v>
      </c>
      <c r="B57" s="57" t="s">
        <v>52</v>
      </c>
      <c r="C57" s="1"/>
      <c r="D57" s="1"/>
      <c r="E57" s="110">
        <f>_xlfn.IFERROR(VLOOKUP(B57,'[3]NUM3C'!$H$3:$L$93,2,FALSE),0)</f>
        <v>0</v>
      </c>
      <c r="F57" s="110">
        <f>_xlfn.IFERROR(VLOOKUP(B57,'[3]NUM3C'!$H$3:$L$93,3,FALSE),0)</f>
        <v>0</v>
      </c>
      <c r="G57" s="110">
        <f>_xlfn.IFERROR(VLOOKUP(B57,'[3]NUM3C'!$H$3:$L$93,4,FALSE),0)</f>
        <v>5</v>
      </c>
      <c r="H57" s="110"/>
      <c r="I57" s="110"/>
      <c r="J57" s="110"/>
      <c r="K57" s="110"/>
      <c r="L57" s="110"/>
      <c r="M57" s="110"/>
      <c r="N57" s="110"/>
      <c r="O57" s="110"/>
      <c r="P57" s="110"/>
      <c r="Q57" s="53">
        <f t="shared" si="2"/>
        <v>5</v>
      </c>
      <c r="R57"/>
      <c r="S57"/>
    </row>
    <row r="58" spans="1:19" ht="15.75" thickBot="1">
      <c r="A58" s="58" t="s">
        <v>54</v>
      </c>
      <c r="B58" s="57" t="s">
        <v>53</v>
      </c>
      <c r="C58" s="1"/>
      <c r="D58" s="1"/>
      <c r="E58" s="110">
        <f>_xlfn.IFERROR(VLOOKUP(B58,'[3]NUM3C'!$H$3:$L$93,2,FALSE),0)</f>
        <v>0</v>
      </c>
      <c r="F58" s="110">
        <f>_xlfn.IFERROR(VLOOKUP(B58,'[3]NUM3C'!$H$3:$L$93,3,FALSE),0)</f>
        <v>0</v>
      </c>
      <c r="G58" s="110">
        <f>_xlfn.IFERROR(VLOOKUP(B58,'[3]NUM3C'!$H$3:$L$93,4,FALSE),0)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53">
        <f t="shared" si="2"/>
        <v>0</v>
      </c>
      <c r="R58"/>
      <c r="S58"/>
    </row>
    <row r="59" spans="1:19" ht="15.75" thickBot="1">
      <c r="A59" s="173" t="s">
        <v>156</v>
      </c>
      <c r="B59" s="174"/>
      <c r="C59" s="42">
        <f>+D59/'Metas Muni'!K10</f>
        <v>0.03895901511609787</v>
      </c>
      <c r="D59" s="43">
        <f>+Q59/R59</f>
        <v>0.03225806451612903</v>
      </c>
      <c r="E59" s="46">
        <f>SUM(E49:E58)</f>
        <v>0</v>
      </c>
      <c r="F59" s="46">
        <f>SUM(F49:F58)</f>
        <v>0</v>
      </c>
      <c r="G59" s="46">
        <f>SUM(G49:G58)</f>
        <v>6</v>
      </c>
      <c r="H59" s="46">
        <f>SUM(H49:H58)</f>
        <v>0</v>
      </c>
      <c r="I59" s="46">
        <f aca="true" t="shared" si="6" ref="I59:N59">SUM(I49:I58)</f>
        <v>0</v>
      </c>
      <c r="J59" s="46">
        <f t="shared" si="6"/>
        <v>0</v>
      </c>
      <c r="K59" s="46">
        <f t="shared" si="6"/>
        <v>0</v>
      </c>
      <c r="L59" s="46">
        <f t="shared" si="6"/>
        <v>0</v>
      </c>
      <c r="M59" s="46">
        <f t="shared" si="6"/>
        <v>0</v>
      </c>
      <c r="N59" s="46">
        <f t="shared" si="6"/>
        <v>0</v>
      </c>
      <c r="O59" s="46">
        <f>SUM(O49:O58)</f>
        <v>0</v>
      </c>
      <c r="P59" s="46">
        <f>SUM(P49:P58)</f>
        <v>0</v>
      </c>
      <c r="Q59" s="45">
        <f>SUM(Q49:Q58)</f>
        <v>6</v>
      </c>
      <c r="R59" s="218">
        <v>186</v>
      </c>
      <c r="S59" s="219"/>
    </row>
    <row r="60" spans="1:19" ht="15.75" thickBot="1">
      <c r="A60" s="58" t="s">
        <v>68</v>
      </c>
      <c r="B60" s="57" t="s">
        <v>55</v>
      </c>
      <c r="C60" s="1"/>
      <c r="D60" s="1"/>
      <c r="E60" s="110">
        <f>_xlfn.IFERROR(VLOOKUP(B60,'[3]NUM3C'!$H$3:$L$93,2,FALSE),0)</f>
        <v>22</v>
      </c>
      <c r="F60" s="110">
        <f>_xlfn.IFERROR(VLOOKUP(B60,'[3]NUM3C'!$H$3:$L$93,3,FALSE),0)</f>
        <v>7</v>
      </c>
      <c r="G60" s="110">
        <f>_xlfn.IFERROR(VLOOKUP(B60,'[3]NUM3C'!$H$3:$L$93,4,FALSE),0)</f>
        <v>18</v>
      </c>
      <c r="H60" s="110"/>
      <c r="I60" s="110"/>
      <c r="J60" s="110"/>
      <c r="K60" s="110"/>
      <c r="L60" s="110"/>
      <c r="M60" s="110"/>
      <c r="N60" s="110"/>
      <c r="O60" s="110"/>
      <c r="P60" s="110"/>
      <c r="Q60" s="53">
        <f t="shared" si="2"/>
        <v>47</v>
      </c>
      <c r="R60"/>
      <c r="S60"/>
    </row>
    <row r="61" spans="1:19" ht="15.75" thickBot="1">
      <c r="A61" s="58" t="s">
        <v>68</v>
      </c>
      <c r="B61" s="57" t="s">
        <v>56</v>
      </c>
      <c r="C61" s="1"/>
      <c r="D61" s="1"/>
      <c r="E61" s="110">
        <f>_xlfn.IFERROR(VLOOKUP(B61,'[3]NUM3C'!$H$3:$L$93,2,FALSE),0)</f>
        <v>3</v>
      </c>
      <c r="F61" s="110">
        <f>_xlfn.IFERROR(VLOOKUP(B61,'[3]NUM3C'!$H$3:$L$93,3,FALSE),0)</f>
        <v>0</v>
      </c>
      <c r="G61" s="110">
        <f>_xlfn.IFERROR(VLOOKUP(B61,'[3]NUM3C'!$H$3:$L$93,4,FALSE),0)</f>
        <v>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53">
        <f t="shared" si="2"/>
        <v>7</v>
      </c>
      <c r="R61"/>
      <c r="S61"/>
    </row>
    <row r="62" spans="1:19" ht="15.75" thickBot="1">
      <c r="A62" s="58" t="s">
        <v>68</v>
      </c>
      <c r="B62" s="57" t="s">
        <v>57</v>
      </c>
      <c r="C62" s="1"/>
      <c r="D62" s="1"/>
      <c r="E62" s="110">
        <f>_xlfn.IFERROR(VLOOKUP(B62,'[3]NUM3C'!$H$3:$L$93,2,FALSE),0)</f>
        <v>2</v>
      </c>
      <c r="F62" s="110">
        <f>_xlfn.IFERROR(VLOOKUP(B62,'[3]NUM3C'!$H$3:$L$93,3,FALSE),0)</f>
        <v>0</v>
      </c>
      <c r="G62" s="110">
        <f>_xlfn.IFERROR(VLOOKUP(B62,'[3]NUM3C'!$H$3:$L$93,4,FALSE),0)</f>
        <v>1</v>
      </c>
      <c r="H62" s="110"/>
      <c r="I62" s="110"/>
      <c r="J62" s="110"/>
      <c r="K62" s="110"/>
      <c r="L62" s="110"/>
      <c r="M62" s="110"/>
      <c r="N62" s="110"/>
      <c r="O62" s="110"/>
      <c r="P62" s="110"/>
      <c r="Q62" s="53">
        <f t="shared" si="2"/>
        <v>3</v>
      </c>
      <c r="R62"/>
      <c r="S62"/>
    </row>
    <row r="63" spans="1:19" ht="15.75" thickBot="1">
      <c r="A63" s="58" t="s">
        <v>68</v>
      </c>
      <c r="B63" s="57" t="s">
        <v>58</v>
      </c>
      <c r="C63" s="1"/>
      <c r="D63" s="1"/>
      <c r="E63" s="110">
        <f>_xlfn.IFERROR(VLOOKUP(B63,'[3]NUM3C'!$H$3:$L$93,2,FALSE),0)</f>
        <v>1</v>
      </c>
      <c r="F63" s="110">
        <f>_xlfn.IFERROR(VLOOKUP(B63,'[3]NUM3C'!$H$3:$L$93,3,FALSE),0)</f>
        <v>1</v>
      </c>
      <c r="G63" s="110">
        <f>_xlfn.IFERROR(VLOOKUP(B63,'[3]NUM3C'!$H$3:$L$93,4,FALSE),0)</f>
        <v>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53">
        <f t="shared" si="2"/>
        <v>2</v>
      </c>
      <c r="R63"/>
      <c r="S63"/>
    </row>
    <row r="64" spans="1:19" ht="15.75" thickBot="1">
      <c r="A64" s="58" t="s">
        <v>68</v>
      </c>
      <c r="B64" s="57" t="s">
        <v>59</v>
      </c>
      <c r="C64" s="1"/>
      <c r="D64" s="1"/>
      <c r="E64" s="110">
        <f>_xlfn.IFERROR(VLOOKUP(B64,'[3]NUM3C'!$H$3:$L$93,2,FALSE),0)</f>
        <v>0</v>
      </c>
      <c r="F64" s="110">
        <f>_xlfn.IFERROR(VLOOKUP(B64,'[3]NUM3C'!$H$3:$L$93,3,FALSE),0)</f>
        <v>0</v>
      </c>
      <c r="G64" s="110">
        <f>_xlfn.IFERROR(VLOOKUP(B64,'[3]NUM3C'!$H$3:$L$93,4,FALSE),0)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53">
        <f t="shared" si="2"/>
        <v>0</v>
      </c>
      <c r="R64"/>
      <c r="S64"/>
    </row>
    <row r="65" spans="1:19" ht="15.75" thickBot="1">
      <c r="A65" s="58" t="s">
        <v>68</v>
      </c>
      <c r="B65" s="57" t="s">
        <v>60</v>
      </c>
      <c r="C65" s="1"/>
      <c r="D65" s="1"/>
      <c r="E65" s="110">
        <f>_xlfn.IFERROR(VLOOKUP(B65,'[3]NUM3C'!$H$3:$L$93,2,FALSE),0)</f>
        <v>0</v>
      </c>
      <c r="F65" s="110">
        <f>_xlfn.IFERROR(VLOOKUP(B65,'[3]NUM3C'!$H$3:$L$93,3,FALSE),0)</f>
        <v>1</v>
      </c>
      <c r="G65" s="110">
        <f>_xlfn.IFERROR(VLOOKUP(B65,'[3]NUM3C'!$H$3:$L$93,4,FALSE),0)</f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53">
        <f t="shared" si="2"/>
        <v>1</v>
      </c>
      <c r="R65"/>
      <c r="S65"/>
    </row>
    <row r="66" spans="1:19" ht="15.75" thickBot="1">
      <c r="A66" s="58" t="s">
        <v>68</v>
      </c>
      <c r="B66" s="57" t="s">
        <v>61</v>
      </c>
      <c r="C66" s="1"/>
      <c r="D66" s="1"/>
      <c r="E66" s="110">
        <f>_xlfn.IFERROR(VLOOKUP(B66,'[3]NUM3C'!$H$3:$L$93,2,FALSE),0)</f>
        <v>0</v>
      </c>
      <c r="F66" s="110">
        <f>_xlfn.IFERROR(VLOOKUP(B66,'[3]NUM3C'!$H$3:$L$93,3,FALSE),0)</f>
        <v>0</v>
      </c>
      <c r="G66" s="110">
        <f>_xlfn.IFERROR(VLOOKUP(B66,'[3]NUM3C'!$H$3:$L$93,4,FALSE),0)</f>
        <v>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53">
        <f t="shared" si="2"/>
        <v>1</v>
      </c>
      <c r="R66"/>
      <c r="S66"/>
    </row>
    <row r="67" spans="1:19" ht="15.75" thickBot="1">
      <c r="A67" s="58" t="s">
        <v>68</v>
      </c>
      <c r="B67" s="57" t="s">
        <v>62</v>
      </c>
      <c r="C67" s="1"/>
      <c r="D67" s="1"/>
      <c r="E67" s="110">
        <f>_xlfn.IFERROR(VLOOKUP(B67,'[3]NUM3C'!$H$3:$L$93,2,FALSE),0)</f>
        <v>0</v>
      </c>
      <c r="F67" s="110">
        <f>_xlfn.IFERROR(VLOOKUP(B67,'[3]NUM3C'!$H$3:$L$93,3,FALSE),0)</f>
        <v>0</v>
      </c>
      <c r="G67" s="110">
        <f>_xlfn.IFERROR(VLOOKUP(B67,'[3]NUM3C'!$H$3:$L$93,4,FALSE),0)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53">
        <f t="shared" si="2"/>
        <v>0</v>
      </c>
      <c r="R67"/>
      <c r="S67"/>
    </row>
    <row r="68" spans="1:19" ht="15.75" thickBot="1">
      <c r="A68" s="58" t="s">
        <v>68</v>
      </c>
      <c r="B68" s="57" t="s">
        <v>63</v>
      </c>
      <c r="C68" s="1"/>
      <c r="D68" s="1"/>
      <c r="E68" s="110">
        <f>_xlfn.IFERROR(VLOOKUP(B68,'[3]NUM3C'!$H$3:$L$93,2,FALSE),0)</f>
        <v>0</v>
      </c>
      <c r="F68" s="110">
        <f>_xlfn.IFERROR(VLOOKUP(B68,'[3]NUM3C'!$H$3:$L$93,3,FALSE),0)</f>
        <v>0</v>
      </c>
      <c r="G68" s="110">
        <f>_xlfn.IFERROR(VLOOKUP(B68,'[3]NUM3C'!$H$3:$L$93,4,FALSE),0)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53">
        <f t="shared" si="2"/>
        <v>0</v>
      </c>
      <c r="R68"/>
      <c r="S68"/>
    </row>
    <row r="69" spans="1:19" ht="15.75" thickBot="1">
      <c r="A69" s="58" t="s">
        <v>68</v>
      </c>
      <c r="B69" s="57" t="s">
        <v>64</v>
      </c>
      <c r="C69" s="1"/>
      <c r="D69" s="1"/>
      <c r="E69" s="110">
        <f>_xlfn.IFERROR(VLOOKUP(B69,'[3]NUM3C'!$H$3:$L$93,2,FALSE),0)</f>
        <v>0</v>
      </c>
      <c r="F69" s="110">
        <f>_xlfn.IFERROR(VLOOKUP(B69,'[3]NUM3C'!$H$3:$L$93,3,FALSE),0)</f>
        <v>0</v>
      </c>
      <c r="G69" s="110">
        <f>_xlfn.IFERROR(VLOOKUP(B69,'[3]NUM3C'!$H$3:$L$93,4,FALSE),0)</f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53">
        <f t="shared" si="2"/>
        <v>0</v>
      </c>
      <c r="R69"/>
      <c r="S69"/>
    </row>
    <row r="70" spans="1:19" ht="15.75" thickBot="1">
      <c r="A70" s="58" t="s">
        <v>68</v>
      </c>
      <c r="B70" s="57" t="s">
        <v>65</v>
      </c>
      <c r="C70" s="1"/>
      <c r="D70" s="1"/>
      <c r="E70" s="110">
        <f>_xlfn.IFERROR(VLOOKUP(B70,'[3]NUM3C'!$H$3:$L$93,2,FALSE),0)</f>
        <v>3</v>
      </c>
      <c r="F70" s="110">
        <f>_xlfn.IFERROR(VLOOKUP(B70,'[3]NUM3C'!$H$3:$L$93,3,FALSE),0)</f>
        <v>2</v>
      </c>
      <c r="G70" s="110">
        <f>_xlfn.IFERROR(VLOOKUP(B70,'[3]NUM3C'!$H$3:$L$93,4,FALSE),0)</f>
        <v>3</v>
      </c>
      <c r="H70" s="110"/>
      <c r="I70" s="110"/>
      <c r="J70" s="110"/>
      <c r="K70" s="110"/>
      <c r="L70" s="110"/>
      <c r="M70" s="110"/>
      <c r="N70" s="110"/>
      <c r="O70" s="110"/>
      <c r="P70" s="110"/>
      <c r="Q70" s="53">
        <f>SUM(E70:P70)</f>
        <v>8</v>
      </c>
      <c r="R70"/>
      <c r="S70"/>
    </row>
    <row r="71" spans="1:19" ht="15.75" thickBot="1">
      <c r="A71" s="58" t="s">
        <v>68</v>
      </c>
      <c r="B71" s="57" t="s">
        <v>66</v>
      </c>
      <c r="C71" s="1"/>
      <c r="D71" s="1"/>
      <c r="E71" s="110">
        <f>_xlfn.IFERROR(VLOOKUP(B71,'[3]NUM3C'!$H$3:$L$93,2,FALSE),0)</f>
        <v>0</v>
      </c>
      <c r="F71" s="110">
        <f>_xlfn.IFERROR(VLOOKUP(B71,'[3]NUM3C'!$H$3:$L$93,3,FALSE),0)</f>
        <v>0</v>
      </c>
      <c r="G71" s="110">
        <f>_xlfn.IFERROR(VLOOKUP(B71,'[3]NUM3C'!$H$3:$L$93,4,FALSE),0)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53">
        <f>SUM(E71:P71)</f>
        <v>0</v>
      </c>
      <c r="R71"/>
      <c r="S71"/>
    </row>
    <row r="72" spans="1:19" ht="15.75" thickBot="1">
      <c r="A72" s="58" t="s">
        <v>68</v>
      </c>
      <c r="B72" s="57" t="s">
        <v>67</v>
      </c>
      <c r="C72" s="1"/>
      <c r="D72" s="1"/>
      <c r="E72" s="110">
        <f>_xlfn.IFERROR(VLOOKUP(B72,'[3]NUM3C'!$H$3:$L$93,2,FALSE),0)</f>
        <v>0</v>
      </c>
      <c r="F72" s="110">
        <f>_xlfn.IFERROR(VLOOKUP(B72,'[3]NUM3C'!$H$3:$L$93,3,FALSE),0)</f>
        <v>0</v>
      </c>
      <c r="G72" s="110">
        <f>_xlfn.IFERROR(VLOOKUP(B72,'[3]NUM3C'!$H$3:$L$93,4,FALSE),0)</f>
        <v>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53">
        <f>SUM(E72:P72)</f>
        <v>0</v>
      </c>
      <c r="R72"/>
      <c r="S72"/>
    </row>
    <row r="73" spans="1:19" ht="15.75" thickBot="1">
      <c r="A73" s="58" t="s">
        <v>68</v>
      </c>
      <c r="B73" s="57" t="s">
        <v>293</v>
      </c>
      <c r="C73" s="1"/>
      <c r="D73" s="1"/>
      <c r="E73" s="110">
        <f>_xlfn.IFERROR(VLOOKUP(B73,'[3]NUM3C'!$H$3:$L$93,2,FALSE),0)</f>
        <v>1</v>
      </c>
      <c r="F73" s="110">
        <f>_xlfn.IFERROR(VLOOKUP(B73,'[3]NUM3C'!$H$3:$L$93,3,FALSE),0)</f>
        <v>7</v>
      </c>
      <c r="G73" s="110">
        <f>_xlfn.IFERROR(VLOOKUP(B73,'[3]NUM3C'!$H$3:$L$93,4,FALSE),0)</f>
        <v>12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53">
        <f>SUM(E73:P73)</f>
        <v>20</v>
      </c>
      <c r="R73" s="40"/>
      <c r="S73" s="40"/>
    </row>
    <row r="74" spans="1:19" ht="15.75" thickBot="1">
      <c r="A74" s="173" t="s">
        <v>157</v>
      </c>
      <c r="B74" s="174"/>
      <c r="C74" s="42">
        <f>+D74/'Metas Muni'!K11</f>
        <v>0.3236281258295243</v>
      </c>
      <c r="D74" s="43">
        <f>+Q74/R74</f>
        <v>0.27217125382262997</v>
      </c>
      <c r="E74" s="46">
        <f>SUM(E60:E73)</f>
        <v>32</v>
      </c>
      <c r="F74" s="46">
        <f aca="true" t="shared" si="7" ref="F74:P74">SUM(F60:F73)</f>
        <v>18</v>
      </c>
      <c r="G74" s="46">
        <f t="shared" si="7"/>
        <v>39</v>
      </c>
      <c r="H74" s="46">
        <f t="shared" si="7"/>
        <v>0</v>
      </c>
      <c r="I74" s="46">
        <f t="shared" si="7"/>
        <v>0</v>
      </c>
      <c r="J74" s="46">
        <f t="shared" si="7"/>
        <v>0</v>
      </c>
      <c r="K74" s="46">
        <f t="shared" si="7"/>
        <v>0</v>
      </c>
      <c r="L74" s="46">
        <f t="shared" si="7"/>
        <v>0</v>
      </c>
      <c r="M74" s="46">
        <f t="shared" si="7"/>
        <v>0</v>
      </c>
      <c r="N74" s="46">
        <f t="shared" si="7"/>
        <v>0</v>
      </c>
      <c r="O74" s="46">
        <f t="shared" si="7"/>
        <v>0</v>
      </c>
      <c r="P74" s="46">
        <f t="shared" si="7"/>
        <v>0</v>
      </c>
      <c r="Q74" s="45">
        <f>SUM(Q60:Q73)</f>
        <v>89</v>
      </c>
      <c r="R74" s="218">
        <v>327</v>
      </c>
      <c r="S74" s="219"/>
    </row>
    <row r="75" spans="1:19" ht="15.75" thickBot="1">
      <c r="A75" s="58" t="s">
        <v>79</v>
      </c>
      <c r="B75" s="57" t="s">
        <v>69</v>
      </c>
      <c r="C75" s="1"/>
      <c r="D75" s="1"/>
      <c r="E75" s="110">
        <f>_xlfn.IFERROR(VLOOKUP(B75,'[3]NUM3C'!$H$3:$L$93,2,FALSE),0)</f>
        <v>4</v>
      </c>
      <c r="F75" s="110">
        <f>_xlfn.IFERROR(VLOOKUP(B75,'[3]NUM3C'!$H$3:$L$93,3,FALSE),0)</f>
        <v>0</v>
      </c>
      <c r="G75" s="110">
        <f>_xlfn.IFERROR(VLOOKUP(B75,'[3]NUM3C'!$H$3:$L$93,4,FALSE),0)</f>
        <v>4</v>
      </c>
      <c r="H75" s="110"/>
      <c r="I75" s="110"/>
      <c r="J75" s="110"/>
      <c r="K75" s="110"/>
      <c r="L75" s="110"/>
      <c r="M75" s="110"/>
      <c r="N75" s="110"/>
      <c r="O75" s="110"/>
      <c r="P75" s="110"/>
      <c r="Q75" s="53">
        <f aca="true" t="shared" si="8" ref="Q75:Q84">SUM(E75:P75)</f>
        <v>8</v>
      </c>
      <c r="R75"/>
      <c r="S75"/>
    </row>
    <row r="76" spans="1:19" ht="15.75" thickBot="1">
      <c r="A76" s="58" t="s">
        <v>79</v>
      </c>
      <c r="B76" s="57" t="s">
        <v>70</v>
      </c>
      <c r="C76" s="1"/>
      <c r="D76" s="1"/>
      <c r="E76" s="110">
        <f>_xlfn.IFERROR(VLOOKUP(B76,'[3]NUM3C'!$H$3:$L$93,2,FALSE),0)</f>
        <v>0</v>
      </c>
      <c r="F76" s="110">
        <f>_xlfn.IFERROR(VLOOKUP(B76,'[3]NUM3C'!$H$3:$L$93,3,FALSE),0)</f>
        <v>0</v>
      </c>
      <c r="G76" s="110">
        <f>_xlfn.IFERROR(VLOOKUP(B76,'[3]NUM3C'!$H$3:$L$93,4,FALSE),0)</f>
        <v>5</v>
      </c>
      <c r="H76" s="110"/>
      <c r="I76" s="110"/>
      <c r="J76" s="110"/>
      <c r="K76" s="110"/>
      <c r="L76" s="110"/>
      <c r="M76" s="110"/>
      <c r="N76" s="110"/>
      <c r="O76" s="110"/>
      <c r="P76" s="110"/>
      <c r="Q76" s="53">
        <f t="shared" si="8"/>
        <v>5</v>
      </c>
      <c r="R76"/>
      <c r="S76"/>
    </row>
    <row r="77" spans="1:19" ht="15.75" thickBot="1">
      <c r="A77" s="58" t="s">
        <v>79</v>
      </c>
      <c r="B77" s="57" t="s">
        <v>71</v>
      </c>
      <c r="C77" s="1"/>
      <c r="D77" s="1"/>
      <c r="E77" s="110">
        <f>_xlfn.IFERROR(VLOOKUP(B77,'[3]NUM3C'!$H$3:$L$93,2,FALSE),0)</f>
        <v>0</v>
      </c>
      <c r="F77" s="110">
        <f>_xlfn.IFERROR(VLOOKUP(B77,'[3]NUM3C'!$H$3:$L$93,3,FALSE),0)</f>
        <v>0</v>
      </c>
      <c r="G77" s="110">
        <f>_xlfn.IFERROR(VLOOKUP(B77,'[3]NUM3C'!$H$3:$L$93,4,FALSE),0)</f>
        <v>2</v>
      </c>
      <c r="H77" s="110"/>
      <c r="I77" s="110"/>
      <c r="J77" s="110"/>
      <c r="K77" s="110"/>
      <c r="L77" s="110"/>
      <c r="M77" s="110"/>
      <c r="N77" s="110"/>
      <c r="O77" s="110"/>
      <c r="P77" s="110"/>
      <c r="Q77" s="53">
        <f t="shared" si="8"/>
        <v>2</v>
      </c>
      <c r="R77"/>
      <c r="S77"/>
    </row>
    <row r="78" spans="1:19" ht="15.75" thickBot="1">
      <c r="A78" s="58" t="s">
        <v>79</v>
      </c>
      <c r="B78" s="57" t="s">
        <v>72</v>
      </c>
      <c r="C78" s="1"/>
      <c r="D78" s="1"/>
      <c r="E78" s="110">
        <f>_xlfn.IFERROR(VLOOKUP(B78,'[3]NUM3C'!$H$3:$L$93,2,FALSE),0)</f>
        <v>0</v>
      </c>
      <c r="F78" s="110">
        <f>_xlfn.IFERROR(VLOOKUP(B78,'[3]NUM3C'!$H$3:$L$93,3,FALSE),0)</f>
        <v>0</v>
      </c>
      <c r="G78" s="110">
        <f>_xlfn.IFERROR(VLOOKUP(B78,'[3]NUM3C'!$H$3:$L$93,4,FALSE),0)</f>
        <v>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53">
        <f t="shared" si="8"/>
        <v>0</v>
      </c>
      <c r="R78"/>
      <c r="S78"/>
    </row>
    <row r="79" spans="1:19" ht="15.75" thickBot="1">
      <c r="A79" s="58" t="s">
        <v>79</v>
      </c>
      <c r="B79" s="57" t="s">
        <v>73</v>
      </c>
      <c r="C79" s="1"/>
      <c r="D79" s="1"/>
      <c r="E79" s="110">
        <f>_xlfn.IFERROR(VLOOKUP(B79,'[3]NUM3C'!$H$3:$L$93,2,FALSE),0)</f>
        <v>0</v>
      </c>
      <c r="F79" s="110">
        <f>_xlfn.IFERROR(VLOOKUP(B79,'[3]NUM3C'!$H$3:$L$93,3,FALSE),0)</f>
        <v>0</v>
      </c>
      <c r="G79" s="110">
        <f>_xlfn.IFERROR(VLOOKUP(B79,'[3]NUM3C'!$H$3:$L$93,4,FALSE),0)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53">
        <f t="shared" si="8"/>
        <v>0</v>
      </c>
      <c r="R79"/>
      <c r="S79"/>
    </row>
    <row r="80" spans="1:19" ht="15.75" thickBot="1">
      <c r="A80" s="58" t="s">
        <v>79</v>
      </c>
      <c r="B80" s="57" t="s">
        <v>74</v>
      </c>
      <c r="C80" s="1"/>
      <c r="D80" s="1"/>
      <c r="E80" s="110">
        <f>_xlfn.IFERROR(VLOOKUP(B80,'[3]NUM3C'!$H$3:$L$93,2,FALSE),0)</f>
        <v>0</v>
      </c>
      <c r="F80" s="110">
        <f>_xlfn.IFERROR(VLOOKUP(B80,'[3]NUM3C'!$H$3:$L$93,3,FALSE),0)</f>
        <v>0</v>
      </c>
      <c r="G80" s="110">
        <f>_xlfn.IFERROR(VLOOKUP(B80,'[3]NUM3C'!$H$3:$L$93,4,FALSE),0)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53">
        <f t="shared" si="8"/>
        <v>0</v>
      </c>
      <c r="R80"/>
      <c r="S80"/>
    </row>
    <row r="81" spans="1:19" ht="15.75" thickBot="1">
      <c r="A81" s="58" t="s">
        <v>79</v>
      </c>
      <c r="B81" s="57" t="s">
        <v>75</v>
      </c>
      <c r="C81" s="1"/>
      <c r="D81" s="1"/>
      <c r="E81" s="110">
        <f>_xlfn.IFERROR(VLOOKUP(B81,'[3]NUM3C'!$H$3:$L$93,2,FALSE),0)</f>
        <v>0</v>
      </c>
      <c r="F81" s="110">
        <f>_xlfn.IFERROR(VLOOKUP(B81,'[3]NUM3C'!$H$3:$L$93,3,FALSE),0)</f>
        <v>0</v>
      </c>
      <c r="G81" s="110">
        <f>_xlfn.IFERROR(VLOOKUP(B81,'[3]NUM3C'!$H$3:$L$93,4,FALSE),0)</f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53">
        <f t="shared" si="8"/>
        <v>0</v>
      </c>
      <c r="R81"/>
      <c r="S81"/>
    </row>
    <row r="82" spans="1:19" ht="15.75" thickBot="1">
      <c r="A82" s="58" t="s">
        <v>79</v>
      </c>
      <c r="B82" s="57" t="s">
        <v>76</v>
      </c>
      <c r="C82" s="1"/>
      <c r="D82" s="1"/>
      <c r="E82" s="110">
        <f>_xlfn.IFERROR(VLOOKUP(B82,'[3]NUM3C'!$H$3:$L$93,2,FALSE),0)</f>
        <v>0</v>
      </c>
      <c r="F82" s="110">
        <f>_xlfn.IFERROR(VLOOKUP(B82,'[3]NUM3C'!$H$3:$L$93,3,FALSE),0)</f>
        <v>0</v>
      </c>
      <c r="G82" s="110">
        <f>_xlfn.IFERROR(VLOOKUP(B82,'[3]NUM3C'!$H$3:$L$93,4,FALSE),0)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53">
        <f t="shared" si="8"/>
        <v>0</v>
      </c>
      <c r="R82"/>
      <c r="S82"/>
    </row>
    <row r="83" spans="1:19" ht="15.75" thickBot="1">
      <c r="A83" s="58" t="s">
        <v>79</v>
      </c>
      <c r="B83" s="57" t="s">
        <v>77</v>
      </c>
      <c r="C83" s="1"/>
      <c r="D83" s="1"/>
      <c r="E83" s="110">
        <f>_xlfn.IFERROR(VLOOKUP(B83,'[3]NUM3C'!$H$3:$L$93,2,FALSE),0)</f>
        <v>0</v>
      </c>
      <c r="F83" s="110">
        <f>_xlfn.IFERROR(VLOOKUP(B83,'[3]NUM3C'!$H$3:$L$93,3,FALSE),0)</f>
        <v>0</v>
      </c>
      <c r="G83" s="110">
        <f>_xlfn.IFERROR(VLOOKUP(B83,'[3]NUM3C'!$H$3:$L$93,4,FALSE),0)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53">
        <f t="shared" si="8"/>
        <v>0</v>
      </c>
      <c r="R83"/>
      <c r="S83"/>
    </row>
    <row r="84" spans="1:19" ht="15.75" thickBot="1">
      <c r="A84" s="58" t="s">
        <v>79</v>
      </c>
      <c r="B84" s="57" t="s">
        <v>78</v>
      </c>
      <c r="C84" s="1"/>
      <c r="D84" s="1"/>
      <c r="E84" s="110">
        <f>_xlfn.IFERROR(VLOOKUP(B84,'[3]NUM3C'!$H$3:$L$93,2,FALSE),0)</f>
        <v>0</v>
      </c>
      <c r="F84" s="110">
        <f>_xlfn.IFERROR(VLOOKUP(B84,'[3]NUM3C'!$H$3:$L$93,3,FALSE),0)</f>
        <v>0</v>
      </c>
      <c r="G84" s="110">
        <f>_xlfn.IFERROR(VLOOKUP(B84,'[3]NUM3C'!$H$3:$L$93,4,FALSE),0)</f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53">
        <f t="shared" si="8"/>
        <v>0</v>
      </c>
      <c r="R84"/>
      <c r="S84"/>
    </row>
    <row r="85" spans="1:19" ht="15.75" thickBot="1">
      <c r="A85" s="173" t="s">
        <v>17</v>
      </c>
      <c r="B85" s="174"/>
      <c r="C85" s="42">
        <f>+D85/'Metas Muni'!K12</f>
        <v>0.1546345521628735</v>
      </c>
      <c r="D85" s="43">
        <f>+Q85/R85</f>
        <v>0.13513513513513514</v>
      </c>
      <c r="E85" s="46">
        <f>SUM(E75:E84)</f>
        <v>4</v>
      </c>
      <c r="F85" s="46">
        <f>SUM(F75:F84)</f>
        <v>0</v>
      </c>
      <c r="G85" s="46">
        <f>SUM(G75:G84)</f>
        <v>11</v>
      </c>
      <c r="H85" s="46">
        <f>SUM(H75:H84)</f>
        <v>0</v>
      </c>
      <c r="I85" s="46">
        <f aca="true" t="shared" si="9" ref="I85:N85">SUM(I75:I84)</f>
        <v>0</v>
      </c>
      <c r="J85" s="46">
        <f t="shared" si="9"/>
        <v>0</v>
      </c>
      <c r="K85" s="46">
        <f t="shared" si="9"/>
        <v>0</v>
      </c>
      <c r="L85" s="46">
        <f t="shared" si="9"/>
        <v>0</v>
      </c>
      <c r="M85" s="46">
        <f t="shared" si="9"/>
        <v>0</v>
      </c>
      <c r="N85" s="46">
        <f t="shared" si="9"/>
        <v>0</v>
      </c>
      <c r="O85" s="46">
        <f>SUM(O75:O84)</f>
        <v>0</v>
      </c>
      <c r="P85" s="46">
        <f>SUM(P75:P84)</f>
        <v>0</v>
      </c>
      <c r="Q85" s="45">
        <f>SUM(Q75:Q84)</f>
        <v>15</v>
      </c>
      <c r="R85" s="218">
        <v>111</v>
      </c>
      <c r="S85" s="219"/>
    </row>
    <row r="86" spans="1:19" ht="15.75" thickBot="1">
      <c r="A86" s="58" t="s">
        <v>85</v>
      </c>
      <c r="B86" s="57" t="s">
        <v>80</v>
      </c>
      <c r="C86" s="1"/>
      <c r="D86" s="1"/>
      <c r="E86" s="110">
        <f>_xlfn.IFERROR(VLOOKUP(B86,'[3]NUM3C'!$H$3:$L$93,2,FALSE),0)</f>
        <v>0</v>
      </c>
      <c r="F86" s="110">
        <f>_xlfn.IFERROR(VLOOKUP(B86,'[3]NUM3C'!$H$3:$L$93,3,FALSE),0)</f>
        <v>0</v>
      </c>
      <c r="G86" s="110">
        <f>_xlfn.IFERROR(VLOOKUP(B86,'[3]NUM3C'!$H$3:$L$93,4,FALSE),0)</f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53">
        <f>SUM(E86:P86)</f>
        <v>0</v>
      </c>
      <c r="R86"/>
      <c r="S86"/>
    </row>
    <row r="87" spans="1:19" ht="15.75" thickBot="1">
      <c r="A87" s="58" t="s">
        <v>85</v>
      </c>
      <c r="B87" s="57" t="s">
        <v>81</v>
      </c>
      <c r="C87" s="1"/>
      <c r="D87" s="1"/>
      <c r="E87" s="110">
        <f>_xlfn.IFERROR(VLOOKUP(B87,'[3]NUM3C'!$H$3:$L$93,2,FALSE),0)</f>
        <v>0</v>
      </c>
      <c r="F87" s="110">
        <f>_xlfn.IFERROR(VLOOKUP(B87,'[3]NUM3C'!$H$3:$L$93,3,FALSE),0)</f>
        <v>0</v>
      </c>
      <c r="G87" s="110">
        <f>_xlfn.IFERROR(VLOOKUP(B87,'[3]NUM3C'!$H$3:$L$93,4,FALSE),0)</f>
        <v>2</v>
      </c>
      <c r="H87" s="110"/>
      <c r="I87" s="110"/>
      <c r="J87" s="110"/>
      <c r="K87" s="110"/>
      <c r="L87" s="110"/>
      <c r="M87" s="110"/>
      <c r="N87" s="110"/>
      <c r="O87" s="110"/>
      <c r="P87" s="110"/>
      <c r="Q87" s="53">
        <f>SUM(E87:P87)</f>
        <v>2</v>
      </c>
      <c r="R87"/>
      <c r="S87"/>
    </row>
    <row r="88" spans="1:19" ht="15.75" thickBot="1">
      <c r="A88" s="58" t="s">
        <v>85</v>
      </c>
      <c r="B88" s="57" t="s">
        <v>82</v>
      </c>
      <c r="C88" s="1"/>
      <c r="D88" s="1"/>
      <c r="E88" s="110">
        <f>_xlfn.IFERROR(VLOOKUP(B88,'[3]NUM3C'!$H$3:$L$93,2,FALSE),0)</f>
        <v>0</v>
      </c>
      <c r="F88" s="110">
        <f>_xlfn.IFERROR(VLOOKUP(B88,'[3]NUM3C'!$H$3:$L$93,3,FALSE),0)</f>
        <v>0</v>
      </c>
      <c r="G88" s="110">
        <f>_xlfn.IFERROR(VLOOKUP(B88,'[3]NUM3C'!$H$3:$L$93,4,FALSE),0)</f>
        <v>1</v>
      </c>
      <c r="H88" s="110"/>
      <c r="I88" s="110"/>
      <c r="J88" s="110"/>
      <c r="K88" s="110"/>
      <c r="L88" s="110"/>
      <c r="M88" s="110"/>
      <c r="N88" s="110"/>
      <c r="O88" s="110"/>
      <c r="P88" s="110"/>
      <c r="Q88" s="53">
        <f>SUM(E88:P88)</f>
        <v>1</v>
      </c>
      <c r="R88"/>
      <c r="S88"/>
    </row>
    <row r="89" spans="1:19" ht="15.75" thickBot="1">
      <c r="A89" s="58" t="s">
        <v>85</v>
      </c>
      <c r="B89" s="57" t="s">
        <v>83</v>
      </c>
      <c r="C89" s="1"/>
      <c r="D89" s="1"/>
      <c r="E89" s="110">
        <f>_xlfn.IFERROR(VLOOKUP(B89,'[3]NUM3C'!$H$3:$L$93,2,FALSE),0)</f>
        <v>0</v>
      </c>
      <c r="F89" s="110">
        <f>_xlfn.IFERROR(VLOOKUP(B89,'[3]NUM3C'!$H$3:$L$93,3,FALSE),0)</f>
        <v>0</v>
      </c>
      <c r="G89" s="110">
        <f>_xlfn.IFERROR(VLOOKUP(B89,'[3]NUM3C'!$H$3:$L$93,4,FALSE),0)</f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53">
        <f>SUM(E89:P89)</f>
        <v>0</v>
      </c>
      <c r="R89"/>
      <c r="S89"/>
    </row>
    <row r="90" spans="1:19" ht="15.75" thickBot="1">
      <c r="A90" s="58" t="s">
        <v>85</v>
      </c>
      <c r="B90" s="57" t="s">
        <v>84</v>
      </c>
      <c r="C90" s="1"/>
      <c r="D90" s="1"/>
      <c r="E90" s="110">
        <f>_xlfn.IFERROR(VLOOKUP(B90,'[3]NUM3C'!$H$3:$L$93,2,FALSE),0)</f>
        <v>0</v>
      </c>
      <c r="F90" s="110">
        <f>_xlfn.IFERROR(VLOOKUP(B90,'[3]NUM3C'!$H$3:$L$93,3,FALSE),0)</f>
        <v>0</v>
      </c>
      <c r="G90" s="110">
        <f>_xlfn.IFERROR(VLOOKUP(B90,'[3]NUM3C'!$H$3:$L$93,4,FALSE),0)</f>
        <v>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53">
        <f>SUM(E90:P90)</f>
        <v>0</v>
      </c>
      <c r="R90"/>
      <c r="S90"/>
    </row>
    <row r="91" spans="1:19" ht="15.75" thickBot="1">
      <c r="A91" s="173" t="s">
        <v>158</v>
      </c>
      <c r="B91" s="174"/>
      <c r="C91" s="42">
        <f>+D91/'Metas Muni'!K13</f>
        <v>0.04838647243261377</v>
      </c>
      <c r="D91" s="43">
        <f>+Q91/R91</f>
        <v>0.039473684210526314</v>
      </c>
      <c r="E91" s="46">
        <f>SUM(E86:E90)</f>
        <v>0</v>
      </c>
      <c r="F91" s="46">
        <f>SUM(F86:F90)</f>
        <v>0</v>
      </c>
      <c r="G91" s="46">
        <f>SUM(G86:G90)</f>
        <v>3</v>
      </c>
      <c r="H91" s="46">
        <f>SUM(H86:H90)</f>
        <v>0</v>
      </c>
      <c r="I91" s="46">
        <f aca="true" t="shared" si="10" ref="I91:N91">SUM(I86:I90)</f>
        <v>0</v>
      </c>
      <c r="J91" s="46">
        <f t="shared" si="10"/>
        <v>0</v>
      </c>
      <c r="K91" s="46">
        <f t="shared" si="10"/>
        <v>0</v>
      </c>
      <c r="L91" s="46">
        <f t="shared" si="10"/>
        <v>0</v>
      </c>
      <c r="M91" s="46">
        <f t="shared" si="10"/>
        <v>0</v>
      </c>
      <c r="N91" s="46">
        <f t="shared" si="10"/>
        <v>0</v>
      </c>
      <c r="O91" s="46">
        <f>SUM(O86:O90)</f>
        <v>0</v>
      </c>
      <c r="P91" s="46">
        <f>SUM(P86:P90)</f>
        <v>0</v>
      </c>
      <c r="Q91" s="45">
        <f>SUM(Q86:Q90)</f>
        <v>3</v>
      </c>
      <c r="R91" s="218">
        <v>76</v>
      </c>
      <c r="S91" s="219"/>
    </row>
    <row r="92" spans="1:19" ht="15.75" thickBot="1">
      <c r="A92" s="58" t="s">
        <v>96</v>
      </c>
      <c r="B92" s="57" t="s">
        <v>86</v>
      </c>
      <c r="C92" s="1"/>
      <c r="D92" s="1"/>
      <c r="E92" s="110">
        <f>_xlfn.IFERROR(VLOOKUP(B92,'[3]NUM3C'!$H$3:$L$93,2,FALSE),0)</f>
        <v>0</v>
      </c>
      <c r="F92" s="110">
        <f>_xlfn.IFERROR(VLOOKUP(B92,'[3]NUM3C'!$H$3:$L$93,3,FALSE),0)</f>
        <v>0</v>
      </c>
      <c r="G92" s="110">
        <f>_xlfn.IFERROR(VLOOKUP(B92,'[3]NUM3C'!$H$3:$L$93,4,FALSE),0)</f>
        <v>4</v>
      </c>
      <c r="H92" s="110"/>
      <c r="I92" s="110"/>
      <c r="J92" s="110"/>
      <c r="K92" s="110"/>
      <c r="L92" s="110"/>
      <c r="M92" s="110"/>
      <c r="N92" s="110"/>
      <c r="O92" s="110"/>
      <c r="P92" s="110"/>
      <c r="Q92" s="53">
        <f aca="true" t="shared" si="11" ref="Q92:Q101">SUM(E92:P92)</f>
        <v>4</v>
      </c>
      <c r="R92"/>
      <c r="S92"/>
    </row>
    <row r="93" spans="1:19" ht="15.75" thickBot="1">
      <c r="A93" s="58" t="s">
        <v>96</v>
      </c>
      <c r="B93" s="57" t="s">
        <v>87</v>
      </c>
      <c r="C93" s="1"/>
      <c r="D93" s="1"/>
      <c r="E93" s="110">
        <f>_xlfn.IFERROR(VLOOKUP(B93,'[3]NUM3C'!$H$3:$L$93,2,FALSE),0)</f>
        <v>0</v>
      </c>
      <c r="F93" s="110">
        <f>_xlfn.IFERROR(VLOOKUP(B93,'[3]NUM3C'!$H$3:$L$93,3,FALSE),0)</f>
        <v>2</v>
      </c>
      <c r="G93" s="110">
        <f>_xlfn.IFERROR(VLOOKUP(B93,'[3]NUM3C'!$H$3:$L$93,4,FALSE),0)</f>
        <v>3</v>
      </c>
      <c r="H93" s="110"/>
      <c r="I93" s="110"/>
      <c r="J93" s="110"/>
      <c r="K93" s="110"/>
      <c r="L93" s="110"/>
      <c r="M93" s="110"/>
      <c r="N93" s="110"/>
      <c r="O93" s="110"/>
      <c r="P93" s="110"/>
      <c r="Q93" s="53">
        <f t="shared" si="11"/>
        <v>5</v>
      </c>
      <c r="R93"/>
      <c r="S93"/>
    </row>
    <row r="94" spans="1:19" ht="15.75" thickBot="1">
      <c r="A94" s="58" t="s">
        <v>96</v>
      </c>
      <c r="B94" s="57" t="s">
        <v>88</v>
      </c>
      <c r="C94" s="1"/>
      <c r="D94" s="1"/>
      <c r="E94" s="110">
        <f>_xlfn.IFERROR(VLOOKUP(B94,'[3]NUM3C'!$H$3:$L$93,2,FALSE),0)</f>
        <v>0</v>
      </c>
      <c r="F94" s="110">
        <f>_xlfn.IFERROR(VLOOKUP(B94,'[3]NUM3C'!$H$3:$L$93,3,FALSE),0)</f>
        <v>0</v>
      </c>
      <c r="G94" s="110">
        <f>_xlfn.IFERROR(VLOOKUP(B94,'[3]NUM3C'!$H$3:$L$93,4,FALSE),0)</f>
        <v>0</v>
      </c>
      <c r="H94" s="110"/>
      <c r="I94" s="110"/>
      <c r="J94" s="110"/>
      <c r="K94" s="110"/>
      <c r="L94" s="110"/>
      <c r="M94" s="110"/>
      <c r="N94" s="110"/>
      <c r="O94" s="110"/>
      <c r="P94" s="110"/>
      <c r="Q94" s="53">
        <f t="shared" si="11"/>
        <v>0</v>
      </c>
      <c r="R94"/>
      <c r="S94"/>
    </row>
    <row r="95" spans="1:19" ht="15.75" thickBot="1">
      <c r="A95" s="58" t="s">
        <v>96</v>
      </c>
      <c r="B95" s="57" t="s">
        <v>89</v>
      </c>
      <c r="C95" s="1"/>
      <c r="D95" s="1"/>
      <c r="E95" s="110">
        <f>_xlfn.IFERROR(VLOOKUP(B95,'[3]NUM3C'!$H$3:$L$93,2,FALSE),0)</f>
        <v>0</v>
      </c>
      <c r="F95" s="110">
        <f>_xlfn.IFERROR(VLOOKUP(B95,'[3]NUM3C'!$H$3:$L$93,3,FALSE),0)</f>
        <v>0</v>
      </c>
      <c r="G95" s="110">
        <f>_xlfn.IFERROR(VLOOKUP(B95,'[3]NUM3C'!$H$3:$L$93,4,FALSE),0)</f>
        <v>6</v>
      </c>
      <c r="H95" s="110"/>
      <c r="I95" s="110"/>
      <c r="J95" s="110"/>
      <c r="K95" s="110"/>
      <c r="L95" s="110"/>
      <c r="M95" s="110"/>
      <c r="N95" s="110"/>
      <c r="O95" s="110"/>
      <c r="P95" s="110"/>
      <c r="Q95" s="53">
        <f t="shared" si="11"/>
        <v>6</v>
      </c>
      <c r="R95"/>
      <c r="S95"/>
    </row>
    <row r="96" spans="1:19" ht="15.75" thickBot="1">
      <c r="A96" s="58" t="s">
        <v>96</v>
      </c>
      <c r="B96" s="57" t="s">
        <v>90</v>
      </c>
      <c r="C96" s="1"/>
      <c r="D96" s="1"/>
      <c r="E96" s="110">
        <f>_xlfn.IFERROR(VLOOKUP(B96,'[3]NUM3C'!$H$3:$L$93,2,FALSE),0)</f>
        <v>0</v>
      </c>
      <c r="F96" s="110">
        <f>_xlfn.IFERROR(VLOOKUP(B96,'[3]NUM3C'!$H$3:$L$93,3,FALSE),0)</f>
        <v>1</v>
      </c>
      <c r="G96" s="110">
        <f>_xlfn.IFERROR(VLOOKUP(B96,'[3]NUM3C'!$H$3:$L$93,4,FALSE),0)</f>
        <v>19</v>
      </c>
      <c r="H96" s="110"/>
      <c r="I96" s="110"/>
      <c r="J96" s="110"/>
      <c r="K96" s="110"/>
      <c r="L96" s="110"/>
      <c r="M96" s="110"/>
      <c r="N96" s="110"/>
      <c r="O96" s="110"/>
      <c r="P96" s="110"/>
      <c r="Q96" s="53">
        <f t="shared" si="11"/>
        <v>20</v>
      </c>
      <c r="R96"/>
      <c r="S96"/>
    </row>
    <row r="97" spans="1:19" ht="15.75" thickBot="1">
      <c r="A97" s="58" t="s">
        <v>96</v>
      </c>
      <c r="B97" s="57" t="s">
        <v>91</v>
      </c>
      <c r="C97" s="1"/>
      <c r="D97" s="1"/>
      <c r="E97" s="110">
        <f>_xlfn.IFERROR(VLOOKUP(B97,'[3]NUM3C'!$H$3:$L$93,2,FALSE),0)</f>
        <v>0</v>
      </c>
      <c r="F97" s="110">
        <f>_xlfn.IFERROR(VLOOKUP(B97,'[3]NUM3C'!$H$3:$L$93,3,FALSE),0)</f>
        <v>0</v>
      </c>
      <c r="G97" s="110">
        <f>_xlfn.IFERROR(VLOOKUP(B97,'[3]NUM3C'!$H$3:$L$93,4,FALSE),0)</f>
        <v>2</v>
      </c>
      <c r="H97" s="110"/>
      <c r="I97" s="110"/>
      <c r="J97" s="110"/>
      <c r="K97" s="110"/>
      <c r="L97" s="110"/>
      <c r="M97" s="110"/>
      <c r="N97" s="110"/>
      <c r="O97" s="110"/>
      <c r="P97" s="110"/>
      <c r="Q97" s="53">
        <f t="shared" si="11"/>
        <v>2</v>
      </c>
      <c r="R97"/>
      <c r="S97"/>
    </row>
    <row r="98" spans="1:19" ht="15.75" thickBot="1">
      <c r="A98" s="58" t="s">
        <v>96</v>
      </c>
      <c r="B98" s="57" t="s">
        <v>92</v>
      </c>
      <c r="C98" s="1"/>
      <c r="D98" s="1"/>
      <c r="E98" s="110">
        <f>_xlfn.IFERROR(VLOOKUP(B98,'[3]NUM3C'!$H$3:$L$93,2,FALSE),0)</f>
        <v>0</v>
      </c>
      <c r="F98" s="110">
        <f>_xlfn.IFERROR(VLOOKUP(B98,'[3]NUM3C'!$H$3:$L$93,3,FALSE),0)</f>
        <v>3</v>
      </c>
      <c r="G98" s="110">
        <f>_xlfn.IFERROR(VLOOKUP(B98,'[3]NUM3C'!$H$3:$L$93,4,FALSE),0)</f>
        <v>2</v>
      </c>
      <c r="H98" s="110"/>
      <c r="I98" s="110"/>
      <c r="J98" s="110"/>
      <c r="K98" s="110"/>
      <c r="L98" s="110"/>
      <c r="M98" s="110"/>
      <c r="N98" s="110"/>
      <c r="O98" s="110"/>
      <c r="P98" s="110"/>
      <c r="Q98" s="53">
        <f t="shared" si="11"/>
        <v>5</v>
      </c>
      <c r="R98"/>
      <c r="S98"/>
    </row>
    <row r="99" spans="1:19" ht="15.75" thickBot="1">
      <c r="A99" s="58" t="s">
        <v>96</v>
      </c>
      <c r="B99" s="57" t="s">
        <v>93</v>
      </c>
      <c r="C99" s="1"/>
      <c r="D99" s="1"/>
      <c r="E99" s="110">
        <f>_xlfn.IFERROR(VLOOKUP(B99,'[3]NUM3C'!$H$3:$L$93,2,FALSE),0)</f>
        <v>0</v>
      </c>
      <c r="F99" s="110">
        <f>_xlfn.IFERROR(VLOOKUP(B99,'[3]NUM3C'!$H$3:$L$93,3,FALSE),0)</f>
        <v>0</v>
      </c>
      <c r="G99" s="110">
        <f>_xlfn.IFERROR(VLOOKUP(B99,'[3]NUM3C'!$H$3:$L$93,4,FALSE),0)</f>
        <v>2</v>
      </c>
      <c r="H99" s="110"/>
      <c r="I99" s="110"/>
      <c r="J99" s="110"/>
      <c r="K99" s="110"/>
      <c r="L99" s="110"/>
      <c r="M99" s="110"/>
      <c r="N99" s="110"/>
      <c r="O99" s="110"/>
      <c r="P99" s="110"/>
      <c r="Q99" s="53">
        <f t="shared" si="11"/>
        <v>2</v>
      </c>
      <c r="R99"/>
      <c r="S99"/>
    </row>
    <row r="100" spans="1:19" ht="15.75" thickBot="1">
      <c r="A100" s="58" t="s">
        <v>96</v>
      </c>
      <c r="B100" s="57" t="s">
        <v>94</v>
      </c>
      <c r="C100" s="1"/>
      <c r="D100" s="1"/>
      <c r="E100" s="110">
        <f>_xlfn.IFERROR(VLOOKUP(B100,'[3]NUM3C'!$H$3:$L$93,2,FALSE),0)</f>
        <v>0</v>
      </c>
      <c r="F100" s="110">
        <f>_xlfn.IFERROR(VLOOKUP(B100,'[3]NUM3C'!$H$3:$L$93,3,FALSE),0)</f>
        <v>2</v>
      </c>
      <c r="G100" s="110">
        <f>_xlfn.IFERROR(VLOOKUP(B100,'[3]NUM3C'!$H$3:$L$93,4,FALSE),0)</f>
        <v>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53">
        <f t="shared" si="11"/>
        <v>3</v>
      </c>
      <c r="R100"/>
      <c r="S100"/>
    </row>
    <row r="101" spans="1:19" ht="15.75" thickBot="1">
      <c r="A101" s="58" t="s">
        <v>96</v>
      </c>
      <c r="B101" s="57" t="s">
        <v>95</v>
      </c>
      <c r="C101" s="1"/>
      <c r="D101" s="1"/>
      <c r="E101" s="110">
        <f>_xlfn.IFERROR(VLOOKUP(B101,'[3]NUM3C'!$H$3:$L$93,2,FALSE),0)</f>
        <v>0</v>
      </c>
      <c r="F101" s="110">
        <f>_xlfn.IFERROR(VLOOKUP(B101,'[3]NUM3C'!$H$3:$L$93,3,FALSE),0)</f>
        <v>0</v>
      </c>
      <c r="G101" s="110">
        <f>_xlfn.IFERROR(VLOOKUP(B101,'[3]NUM3C'!$H$3:$L$93,4,FALSE),0)</f>
        <v>0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53">
        <f t="shared" si="11"/>
        <v>0</v>
      </c>
      <c r="R101"/>
      <c r="S101"/>
    </row>
    <row r="102" spans="1:19" ht="15.75" thickBot="1">
      <c r="A102" s="173" t="s">
        <v>159</v>
      </c>
      <c r="B102" s="174"/>
      <c r="C102" s="42">
        <f>+D102/'Metas Muni'!K14</f>
        <v>0.3133485829643709</v>
      </c>
      <c r="D102" s="43">
        <f>+Q102/R102</f>
        <v>0.25133689839572193</v>
      </c>
      <c r="E102" s="46">
        <f>SUM(E92:E101)</f>
        <v>0</v>
      </c>
      <c r="F102" s="46">
        <f>SUM(F92:F101)</f>
        <v>8</v>
      </c>
      <c r="G102" s="46">
        <f>SUM(G92:G101)</f>
        <v>39</v>
      </c>
      <c r="H102" s="46">
        <f>SUM(H92:H101)</f>
        <v>0</v>
      </c>
      <c r="I102" s="46">
        <f aca="true" t="shared" si="12" ref="I102:N102">SUM(I92:I101)</f>
        <v>0</v>
      </c>
      <c r="J102" s="46">
        <f t="shared" si="12"/>
        <v>0</v>
      </c>
      <c r="K102" s="46">
        <f t="shared" si="12"/>
        <v>0</v>
      </c>
      <c r="L102" s="46">
        <f t="shared" si="12"/>
        <v>0</v>
      </c>
      <c r="M102" s="46">
        <f t="shared" si="12"/>
        <v>0</v>
      </c>
      <c r="N102" s="46">
        <f t="shared" si="12"/>
        <v>0</v>
      </c>
      <c r="O102" s="46">
        <f>SUM(O92:O101)</f>
        <v>0</v>
      </c>
      <c r="P102" s="46">
        <f>SUM(P92:P101)</f>
        <v>0</v>
      </c>
      <c r="Q102" s="45">
        <f>SUM(Q92:Q101)</f>
        <v>47</v>
      </c>
      <c r="R102" s="218">
        <v>187</v>
      </c>
      <c r="S102" s="219"/>
    </row>
    <row r="103" spans="1:19" ht="15.75" thickBot="1">
      <c r="A103" s="58" t="s">
        <v>113</v>
      </c>
      <c r="B103" s="57" t="s">
        <v>97</v>
      </c>
      <c r="C103" s="1"/>
      <c r="D103" s="1"/>
      <c r="E103" s="110">
        <f>_xlfn.IFERROR(VLOOKUP(B103,'[3]NUM3C'!$H$3:$L$93,2,FALSE),0)</f>
        <v>7</v>
      </c>
      <c r="F103" s="110">
        <f>_xlfn.IFERROR(VLOOKUP(B103,'[3]NUM3C'!$H$3:$L$93,3,FALSE),0)</f>
        <v>3</v>
      </c>
      <c r="G103" s="110">
        <f>_xlfn.IFERROR(VLOOKUP(B103,'[3]NUM3C'!$H$3:$L$93,4,FALSE),0)</f>
        <v>0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53">
        <f aca="true" t="shared" si="13" ref="Q103:Q120">SUM(E103:P103)</f>
        <v>10</v>
      </c>
      <c r="R103"/>
      <c r="S103"/>
    </row>
    <row r="104" spans="1:19" ht="15.75" thickBot="1">
      <c r="A104" s="58" t="s">
        <v>113</v>
      </c>
      <c r="B104" s="57" t="s">
        <v>98</v>
      </c>
      <c r="C104" s="1"/>
      <c r="D104" s="1"/>
      <c r="E104" s="110">
        <f>_xlfn.IFERROR(VLOOKUP(B104,'[3]NUM3C'!$H$3:$L$93,2,FALSE),0)</f>
        <v>15</v>
      </c>
      <c r="F104" s="110">
        <f>_xlfn.IFERROR(VLOOKUP(B104,'[3]NUM3C'!$H$3:$L$93,3,FALSE),0)</f>
        <v>5</v>
      </c>
      <c r="G104" s="110">
        <f>_xlfn.IFERROR(VLOOKUP(B104,'[3]NUM3C'!$H$3:$L$93,4,FALSE),0)</f>
        <v>36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53">
        <f t="shared" si="13"/>
        <v>56</v>
      </c>
      <c r="R104"/>
      <c r="S104"/>
    </row>
    <row r="105" spans="1:19" ht="15.75" thickBot="1">
      <c r="A105" s="58" t="s">
        <v>113</v>
      </c>
      <c r="B105" s="57" t="s">
        <v>99</v>
      </c>
      <c r="C105" s="1"/>
      <c r="D105" s="1"/>
      <c r="E105" s="110">
        <f>_xlfn.IFERROR(VLOOKUP(B105,'[3]NUM3C'!$H$3:$L$93,2,FALSE),0)</f>
        <v>20</v>
      </c>
      <c r="F105" s="110">
        <f>_xlfn.IFERROR(VLOOKUP(B105,'[3]NUM3C'!$H$3:$L$93,3,FALSE),0)</f>
        <v>14</v>
      </c>
      <c r="G105" s="110">
        <f>_xlfn.IFERROR(VLOOKUP(B105,'[3]NUM3C'!$H$3:$L$93,4,FALSE),0)</f>
        <v>15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53">
        <f t="shared" si="13"/>
        <v>49</v>
      </c>
      <c r="R105"/>
      <c r="S105"/>
    </row>
    <row r="106" spans="1:19" ht="15.75" thickBot="1">
      <c r="A106" s="58" t="s">
        <v>113</v>
      </c>
      <c r="B106" s="57" t="s">
        <v>100</v>
      </c>
      <c r="C106" s="1"/>
      <c r="D106" s="1"/>
      <c r="E106" s="110">
        <f>_xlfn.IFERROR(VLOOKUP(B106,'[3]NUM3C'!$H$3:$L$93,2,FALSE),0)</f>
        <v>13</v>
      </c>
      <c r="F106" s="110">
        <f>_xlfn.IFERROR(VLOOKUP(B106,'[3]NUM3C'!$H$3:$L$93,3,FALSE),0)</f>
        <v>12</v>
      </c>
      <c r="G106" s="110">
        <f>_xlfn.IFERROR(VLOOKUP(B106,'[3]NUM3C'!$H$3:$L$93,4,FALSE),0)</f>
        <v>3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53">
        <f t="shared" si="13"/>
        <v>28</v>
      </c>
      <c r="R106"/>
      <c r="S106"/>
    </row>
    <row r="107" spans="1:19" ht="15.75" thickBot="1">
      <c r="A107" s="58" t="s">
        <v>113</v>
      </c>
      <c r="B107" s="57" t="s">
        <v>101</v>
      </c>
      <c r="C107" s="1"/>
      <c r="D107" s="1"/>
      <c r="E107" s="110">
        <f>_xlfn.IFERROR(VLOOKUP(B107,'[3]NUM3C'!$H$3:$L$93,2,FALSE),0)</f>
        <v>1</v>
      </c>
      <c r="F107" s="110">
        <f>_xlfn.IFERROR(VLOOKUP(B107,'[3]NUM3C'!$H$3:$L$93,3,FALSE),0)</f>
        <v>0</v>
      </c>
      <c r="G107" s="110">
        <f>_xlfn.IFERROR(VLOOKUP(B107,'[3]NUM3C'!$H$3:$L$93,4,FALSE),0)</f>
        <v>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53">
        <f t="shared" si="13"/>
        <v>1</v>
      </c>
      <c r="R107"/>
      <c r="S107"/>
    </row>
    <row r="108" spans="1:19" ht="15.75" thickBot="1">
      <c r="A108" s="58" t="s">
        <v>113</v>
      </c>
      <c r="B108" s="57" t="s">
        <v>102</v>
      </c>
      <c r="C108" s="1"/>
      <c r="D108" s="1"/>
      <c r="E108" s="110">
        <f>_xlfn.IFERROR(VLOOKUP(B108,'[3]NUM3C'!$H$3:$L$93,2,FALSE),0)</f>
        <v>0</v>
      </c>
      <c r="F108" s="110">
        <f>_xlfn.IFERROR(VLOOKUP(B108,'[3]NUM3C'!$H$3:$L$93,3,FALSE),0)</f>
        <v>0</v>
      </c>
      <c r="G108" s="110">
        <f>_xlfn.IFERROR(VLOOKUP(B108,'[3]NUM3C'!$H$3:$L$93,4,FALSE),0)</f>
        <v>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53">
        <f t="shared" si="13"/>
        <v>0</v>
      </c>
      <c r="R108"/>
      <c r="S108"/>
    </row>
    <row r="109" spans="1:19" ht="15.75" thickBot="1">
      <c r="A109" s="58" t="s">
        <v>113</v>
      </c>
      <c r="B109" s="57" t="s">
        <v>103</v>
      </c>
      <c r="C109" s="1"/>
      <c r="D109" s="1"/>
      <c r="E109" s="110">
        <f>_xlfn.IFERROR(VLOOKUP(B109,'[3]NUM3C'!$H$3:$L$93,2,FALSE),0)</f>
        <v>0</v>
      </c>
      <c r="F109" s="110">
        <f>_xlfn.IFERROR(VLOOKUP(B109,'[3]NUM3C'!$H$3:$L$93,3,FALSE),0)</f>
        <v>0</v>
      </c>
      <c r="G109" s="110">
        <f>_xlfn.IFERROR(VLOOKUP(B109,'[3]NUM3C'!$H$3:$L$93,4,FALSE),0)</f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53">
        <f t="shared" si="13"/>
        <v>0</v>
      </c>
      <c r="R109"/>
      <c r="S109"/>
    </row>
    <row r="110" spans="1:19" ht="15.75" thickBot="1">
      <c r="A110" s="58" t="s">
        <v>113</v>
      </c>
      <c r="B110" s="57" t="s">
        <v>104</v>
      </c>
      <c r="C110" s="1"/>
      <c r="D110" s="1"/>
      <c r="E110" s="110">
        <f>_xlfn.IFERROR(VLOOKUP(B110,'[3]NUM3C'!$H$3:$L$93,2,FALSE),0)</f>
        <v>0</v>
      </c>
      <c r="F110" s="110">
        <f>_xlfn.IFERROR(VLOOKUP(B110,'[3]NUM3C'!$H$3:$L$93,3,FALSE),0)</f>
        <v>0</v>
      </c>
      <c r="G110" s="110">
        <f>_xlfn.IFERROR(VLOOKUP(B110,'[3]NUM3C'!$H$3:$L$93,4,FALSE),0)</f>
        <v>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53">
        <f t="shared" si="13"/>
        <v>0</v>
      </c>
      <c r="R110"/>
      <c r="S110"/>
    </row>
    <row r="111" spans="1:19" ht="15.75" thickBot="1">
      <c r="A111" s="58" t="s">
        <v>113</v>
      </c>
      <c r="B111" s="57" t="s">
        <v>105</v>
      </c>
      <c r="C111" s="1"/>
      <c r="D111" s="1"/>
      <c r="E111" s="110">
        <f>_xlfn.IFERROR(VLOOKUP(B111,'[3]NUM3C'!$H$3:$L$93,2,FALSE),0)</f>
        <v>0</v>
      </c>
      <c r="F111" s="110">
        <f>_xlfn.IFERROR(VLOOKUP(B111,'[3]NUM3C'!$H$3:$L$93,3,FALSE),0)</f>
        <v>0</v>
      </c>
      <c r="G111" s="110">
        <f>_xlfn.IFERROR(VLOOKUP(B111,'[3]NUM3C'!$H$3:$L$93,4,FALSE),0)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53">
        <f t="shared" si="13"/>
        <v>0</v>
      </c>
      <c r="R111"/>
      <c r="S111"/>
    </row>
    <row r="112" spans="1:19" ht="15.75" thickBot="1">
      <c r="A112" s="58" t="s">
        <v>113</v>
      </c>
      <c r="B112" s="57" t="s">
        <v>106</v>
      </c>
      <c r="C112" s="1"/>
      <c r="D112" s="1"/>
      <c r="E112" s="110">
        <f>_xlfn.IFERROR(VLOOKUP(B112,'[3]NUM3C'!$H$3:$L$93,2,FALSE),0)</f>
        <v>0</v>
      </c>
      <c r="F112" s="110">
        <f>_xlfn.IFERROR(VLOOKUP(B112,'[3]NUM3C'!$H$3:$L$93,3,FALSE),0)</f>
        <v>0</v>
      </c>
      <c r="G112" s="110">
        <f>_xlfn.IFERROR(VLOOKUP(B112,'[3]NUM3C'!$H$3:$L$93,4,FALSE),0)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53">
        <f t="shared" si="13"/>
        <v>0</v>
      </c>
      <c r="R112"/>
      <c r="S112"/>
    </row>
    <row r="113" spans="1:19" ht="15.75" thickBot="1">
      <c r="A113" s="58" t="s">
        <v>113</v>
      </c>
      <c r="B113" s="57" t="s">
        <v>107</v>
      </c>
      <c r="C113" s="1"/>
      <c r="D113" s="1"/>
      <c r="E113" s="110">
        <f>_xlfn.IFERROR(VLOOKUP(B113,'[3]NUM3C'!$H$3:$L$93,2,FALSE),0)</f>
        <v>0</v>
      </c>
      <c r="F113" s="110">
        <f>_xlfn.IFERROR(VLOOKUP(B113,'[3]NUM3C'!$H$3:$L$93,3,FALSE),0)</f>
        <v>0</v>
      </c>
      <c r="G113" s="110">
        <f>_xlfn.IFERROR(VLOOKUP(B113,'[3]NUM3C'!$H$3:$L$93,4,FALSE),0)</f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53">
        <f t="shared" si="13"/>
        <v>0</v>
      </c>
      <c r="R113"/>
      <c r="S113"/>
    </row>
    <row r="114" spans="1:19" ht="15.75" thickBot="1">
      <c r="A114" s="58" t="s">
        <v>113</v>
      </c>
      <c r="B114" s="57" t="s">
        <v>108</v>
      </c>
      <c r="C114" s="1"/>
      <c r="D114" s="1"/>
      <c r="E114" s="110">
        <f>_xlfn.IFERROR(VLOOKUP(B114,'[3]NUM3C'!$H$3:$L$93,2,FALSE),0)</f>
        <v>0</v>
      </c>
      <c r="F114" s="110">
        <f>_xlfn.IFERROR(VLOOKUP(B114,'[3]NUM3C'!$H$3:$L$93,3,FALSE),0)</f>
        <v>0</v>
      </c>
      <c r="G114" s="110">
        <f>_xlfn.IFERROR(VLOOKUP(B114,'[3]NUM3C'!$H$3:$L$93,4,FALSE),0)</f>
        <v>3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53">
        <f t="shared" si="13"/>
        <v>3</v>
      </c>
      <c r="R114"/>
      <c r="S114"/>
    </row>
    <row r="115" spans="1:19" ht="15.75" thickBot="1">
      <c r="A115" s="58" t="s">
        <v>113</v>
      </c>
      <c r="B115" s="57" t="s">
        <v>109</v>
      </c>
      <c r="C115" s="1"/>
      <c r="D115" s="1"/>
      <c r="E115" s="110">
        <f>_xlfn.IFERROR(VLOOKUP(B115,'[3]NUM3C'!$H$3:$L$93,2,FALSE),0)</f>
        <v>0</v>
      </c>
      <c r="F115" s="110">
        <f>_xlfn.IFERROR(VLOOKUP(B115,'[3]NUM3C'!$H$3:$L$93,3,FALSE),0)</f>
        <v>0</v>
      </c>
      <c r="G115" s="110">
        <f>_xlfn.IFERROR(VLOOKUP(B115,'[3]NUM3C'!$H$3:$L$93,4,FALSE),0)</f>
        <v>5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53">
        <f t="shared" si="13"/>
        <v>5</v>
      </c>
      <c r="R115"/>
      <c r="S115"/>
    </row>
    <row r="116" spans="1:19" ht="15.75" thickBot="1">
      <c r="A116" s="58" t="s">
        <v>113</v>
      </c>
      <c r="B116" s="57" t="s">
        <v>110</v>
      </c>
      <c r="C116" s="1"/>
      <c r="D116" s="1"/>
      <c r="E116" s="110">
        <f>_xlfn.IFERROR(VLOOKUP(B116,'[3]NUM3C'!$H$3:$L$93,2,FALSE),0)</f>
        <v>0</v>
      </c>
      <c r="F116" s="110">
        <f>_xlfn.IFERROR(VLOOKUP(B116,'[3]NUM3C'!$H$3:$L$93,3,FALSE),0)</f>
        <v>1</v>
      </c>
      <c r="G116" s="110">
        <f>_xlfn.IFERROR(VLOOKUP(B116,'[3]NUM3C'!$H$3:$L$93,4,FALSE),0)</f>
        <v>2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53">
        <f t="shared" si="13"/>
        <v>3</v>
      </c>
      <c r="R116"/>
      <c r="S116"/>
    </row>
    <row r="117" spans="1:19" ht="15.75" thickBot="1">
      <c r="A117" s="58" t="s">
        <v>113</v>
      </c>
      <c r="B117" s="57" t="s">
        <v>111</v>
      </c>
      <c r="C117" s="1"/>
      <c r="D117" s="1"/>
      <c r="E117" s="110">
        <f>_xlfn.IFERROR(VLOOKUP(B117,'[3]NUM3C'!$H$3:$L$93,2,FALSE),0)</f>
        <v>9</v>
      </c>
      <c r="F117" s="110">
        <f>_xlfn.IFERROR(VLOOKUP(B117,'[3]NUM3C'!$H$3:$L$93,3,FALSE),0)</f>
        <v>7</v>
      </c>
      <c r="G117" s="110">
        <f>_xlfn.IFERROR(VLOOKUP(B117,'[3]NUM3C'!$H$3:$L$93,4,FALSE),0)</f>
        <v>4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53">
        <f t="shared" si="13"/>
        <v>20</v>
      </c>
      <c r="R117"/>
      <c r="S117"/>
    </row>
    <row r="118" spans="1:19" ht="15.75" thickBot="1">
      <c r="A118" s="58" t="s">
        <v>113</v>
      </c>
      <c r="B118" s="57" t="s">
        <v>112</v>
      </c>
      <c r="C118" s="1"/>
      <c r="D118" s="1"/>
      <c r="E118" s="110">
        <f>_xlfn.IFERROR(VLOOKUP(B118,'[3]NUM3C'!$H$3:$L$93,2,FALSE),0)</f>
        <v>0</v>
      </c>
      <c r="F118" s="110">
        <f>_xlfn.IFERROR(VLOOKUP(B118,'[3]NUM3C'!$H$3:$L$93,3,FALSE),0)</f>
        <v>1</v>
      </c>
      <c r="G118" s="110">
        <f>_xlfn.IFERROR(VLOOKUP(B118,'[3]NUM3C'!$H$3:$L$93,4,FALSE),0)</f>
        <v>7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53">
        <f t="shared" si="13"/>
        <v>8</v>
      </c>
      <c r="R118"/>
      <c r="S118"/>
    </row>
    <row r="119" spans="1:19" ht="15.75" thickBot="1">
      <c r="A119" s="58" t="s">
        <v>113</v>
      </c>
      <c r="B119" s="55" t="s">
        <v>268</v>
      </c>
      <c r="C119" s="1"/>
      <c r="D119" s="1"/>
      <c r="E119" s="110">
        <f>_xlfn.IFERROR(VLOOKUP(B119,'[3]NUM3C'!$H$3:$L$93,2,FALSE),0)</f>
        <v>3</v>
      </c>
      <c r="F119" s="110">
        <f>_xlfn.IFERROR(VLOOKUP(B119,'[3]NUM3C'!$H$3:$L$93,3,FALSE),0)</f>
        <v>5</v>
      </c>
      <c r="G119" s="110">
        <f>_xlfn.IFERROR(VLOOKUP(B119,'[3]NUM3C'!$H$3:$L$93,4,FALSE),0)</f>
        <v>3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53">
        <f t="shared" si="13"/>
        <v>11</v>
      </c>
      <c r="R119" s="40"/>
      <c r="S119" s="40"/>
    </row>
    <row r="120" spans="1:19" ht="15.75" thickBot="1">
      <c r="A120" s="58" t="s">
        <v>113</v>
      </c>
      <c r="B120" s="55" t="s">
        <v>284</v>
      </c>
      <c r="C120" s="1"/>
      <c r="D120" s="1"/>
      <c r="E120" s="110">
        <f>_xlfn.IFERROR(VLOOKUP(B120,'[3]NUM3C'!$H$3:$L$93,2,FALSE),0)</f>
        <v>0</v>
      </c>
      <c r="F120" s="110">
        <f>_xlfn.IFERROR(VLOOKUP(B120,'[3]NUM3C'!$H$3:$L$93,3,FALSE),0)</f>
        <v>3</v>
      </c>
      <c r="G120" s="110">
        <f>_xlfn.IFERROR(VLOOKUP(B120,'[3]NUM3C'!$H$3:$L$93,4,FALSE),0)</f>
        <v>2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53">
        <f t="shared" si="13"/>
        <v>5</v>
      </c>
      <c r="R120" s="40"/>
      <c r="S120" s="40"/>
    </row>
    <row r="121" spans="1:19" ht="15.75" thickBot="1">
      <c r="A121" s="173" t="s">
        <v>160</v>
      </c>
      <c r="B121" s="174"/>
      <c r="C121" s="42">
        <f>+D121/'Metas Muni'!K15</f>
        <v>0.15462209737804436</v>
      </c>
      <c r="D121" s="43">
        <f>+Q121/R121</f>
        <v>0.13302139037433156</v>
      </c>
      <c r="E121" s="46">
        <f>SUM(E103:E120)</f>
        <v>68</v>
      </c>
      <c r="F121" s="46">
        <f aca="true" t="shared" si="14" ref="F121:L121">SUM(F103:F120)</f>
        <v>51</v>
      </c>
      <c r="G121" s="46">
        <f t="shared" si="14"/>
        <v>80</v>
      </c>
      <c r="H121" s="46">
        <f t="shared" si="14"/>
        <v>0</v>
      </c>
      <c r="I121" s="46">
        <f t="shared" si="14"/>
        <v>0</v>
      </c>
      <c r="J121" s="46">
        <f t="shared" si="14"/>
        <v>0</v>
      </c>
      <c r="K121" s="46">
        <f t="shared" si="14"/>
        <v>0</v>
      </c>
      <c r="L121" s="46">
        <f t="shared" si="14"/>
        <v>0</v>
      </c>
      <c r="M121" s="46">
        <f>SUM(M103:M120)</f>
        <v>0</v>
      </c>
      <c r="N121" s="46">
        <f>SUM(N103:N120)</f>
        <v>0</v>
      </c>
      <c r="O121" s="46">
        <f>SUM(O103:O120)</f>
        <v>0</v>
      </c>
      <c r="P121" s="46">
        <f>SUM(P103:P120)</f>
        <v>0</v>
      </c>
      <c r="Q121" s="46">
        <f>SUM(Q103:Q120)</f>
        <v>199</v>
      </c>
      <c r="R121" s="218">
        <v>1496</v>
      </c>
      <c r="S121" s="219"/>
    </row>
    <row r="122" spans="1:19" ht="15.75" thickBot="1">
      <c r="A122" s="58" t="s">
        <v>126</v>
      </c>
      <c r="B122" s="57" t="s">
        <v>114</v>
      </c>
      <c r="C122" s="1"/>
      <c r="D122" s="1"/>
      <c r="E122" s="110">
        <f>_xlfn.IFERROR(VLOOKUP(B122,'[3]NUM3C'!$H$3:$L$93,2,FALSE),0)</f>
        <v>0</v>
      </c>
      <c r="F122" s="110">
        <f>_xlfn.IFERROR(VLOOKUP(B122,'[3]NUM3C'!$H$3:$L$93,3,FALSE),0)</f>
        <v>0</v>
      </c>
      <c r="G122" s="110">
        <f>_xlfn.IFERROR(VLOOKUP(B122,'[3]NUM3C'!$H$3:$L$93,4,FALSE),0)</f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53">
        <f aca="true" t="shared" si="15" ref="Q122:Q133">SUM(E122:P122)</f>
        <v>0</v>
      </c>
      <c r="R122"/>
      <c r="S122"/>
    </row>
    <row r="123" spans="1:19" ht="15.75" thickBot="1">
      <c r="A123" s="58" t="s">
        <v>126</v>
      </c>
      <c r="B123" s="57" t="s">
        <v>115</v>
      </c>
      <c r="C123" s="1"/>
      <c r="D123" s="1"/>
      <c r="E123" s="110">
        <f>_xlfn.IFERROR(VLOOKUP(B123,'[3]NUM3C'!$H$3:$L$93,2,FALSE),0)</f>
        <v>0</v>
      </c>
      <c r="F123" s="110">
        <f>_xlfn.IFERROR(VLOOKUP(B123,'[3]NUM3C'!$H$3:$L$93,3,FALSE),0)</f>
        <v>0</v>
      </c>
      <c r="G123" s="110">
        <f>_xlfn.IFERROR(VLOOKUP(B123,'[3]NUM3C'!$H$3:$L$93,4,FALSE),0)</f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53">
        <f t="shared" si="15"/>
        <v>0</v>
      </c>
      <c r="R123"/>
      <c r="S123"/>
    </row>
    <row r="124" spans="1:19" ht="15.75" thickBot="1">
      <c r="A124" s="58" t="s">
        <v>126</v>
      </c>
      <c r="B124" s="57" t="s">
        <v>116</v>
      </c>
      <c r="C124" s="1"/>
      <c r="D124" s="1"/>
      <c r="E124" s="110">
        <f>_xlfn.IFERROR(VLOOKUP(B124,'[3]NUM3C'!$H$3:$L$93,2,FALSE),0)</f>
        <v>0</v>
      </c>
      <c r="F124" s="110">
        <f>_xlfn.IFERROR(VLOOKUP(B124,'[3]NUM3C'!$H$3:$L$93,3,FALSE),0)</f>
        <v>0</v>
      </c>
      <c r="G124" s="110">
        <f>_xlfn.IFERROR(VLOOKUP(B124,'[3]NUM3C'!$H$3:$L$93,4,FALSE),0)</f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53">
        <f t="shared" si="15"/>
        <v>0</v>
      </c>
      <c r="R124"/>
      <c r="S124"/>
    </row>
    <row r="125" spans="1:19" ht="15.75" thickBot="1">
      <c r="A125" s="58" t="s">
        <v>126</v>
      </c>
      <c r="B125" s="57" t="s">
        <v>117</v>
      </c>
      <c r="C125" s="1"/>
      <c r="D125" s="1"/>
      <c r="E125" s="110">
        <f>_xlfn.IFERROR(VLOOKUP(B125,'[3]NUM3C'!$H$3:$L$93,2,FALSE),0)</f>
        <v>0</v>
      </c>
      <c r="F125" s="110">
        <f>_xlfn.IFERROR(VLOOKUP(B125,'[3]NUM3C'!$H$3:$L$93,3,FALSE),0)</f>
        <v>0</v>
      </c>
      <c r="G125" s="110">
        <f>_xlfn.IFERROR(VLOOKUP(B125,'[3]NUM3C'!$H$3:$L$93,4,FALSE),0)</f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53">
        <f t="shared" si="15"/>
        <v>0</v>
      </c>
      <c r="R125"/>
      <c r="S125"/>
    </row>
    <row r="126" spans="1:19" ht="15.75" thickBot="1">
      <c r="A126" s="58" t="s">
        <v>126</v>
      </c>
      <c r="B126" s="57" t="s">
        <v>118</v>
      </c>
      <c r="C126" s="1"/>
      <c r="D126" s="1"/>
      <c r="E126" s="110">
        <f>_xlfn.IFERROR(VLOOKUP(B126,'[3]NUM3C'!$H$3:$L$93,2,FALSE),0)</f>
        <v>0</v>
      </c>
      <c r="F126" s="110">
        <f>_xlfn.IFERROR(VLOOKUP(B126,'[3]NUM3C'!$H$3:$L$93,3,FALSE),0)</f>
        <v>0</v>
      </c>
      <c r="G126" s="110">
        <f>_xlfn.IFERROR(VLOOKUP(B126,'[3]NUM3C'!$H$3:$L$93,4,FALSE),0)</f>
        <v>3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53">
        <f t="shared" si="15"/>
        <v>3</v>
      </c>
      <c r="R126"/>
      <c r="S126"/>
    </row>
    <row r="127" spans="1:19" ht="15.75" thickBot="1">
      <c r="A127" s="58" t="s">
        <v>126</v>
      </c>
      <c r="B127" s="57" t="s">
        <v>119</v>
      </c>
      <c r="C127" s="1"/>
      <c r="D127" s="1"/>
      <c r="E127" s="110">
        <f>_xlfn.IFERROR(VLOOKUP(B127,'[3]NUM3C'!$H$3:$L$93,2,FALSE),0)</f>
        <v>0</v>
      </c>
      <c r="F127" s="110">
        <f>_xlfn.IFERROR(VLOOKUP(B127,'[3]NUM3C'!$H$3:$L$93,3,FALSE),0)</f>
        <v>0</v>
      </c>
      <c r="G127" s="110">
        <f>_xlfn.IFERROR(VLOOKUP(B127,'[3]NUM3C'!$H$3:$L$93,4,FALSE),0)</f>
        <v>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53">
        <f t="shared" si="15"/>
        <v>0</v>
      </c>
      <c r="R127"/>
      <c r="S127"/>
    </row>
    <row r="128" spans="1:19" ht="15.75" thickBot="1">
      <c r="A128" s="58" t="s">
        <v>126</v>
      </c>
      <c r="B128" s="57" t="s">
        <v>120</v>
      </c>
      <c r="C128" s="1"/>
      <c r="D128" s="1"/>
      <c r="E128" s="110">
        <f>_xlfn.IFERROR(VLOOKUP(B128,'[3]NUM3C'!$H$3:$L$93,2,FALSE),0)</f>
        <v>0</v>
      </c>
      <c r="F128" s="110">
        <f>_xlfn.IFERROR(VLOOKUP(B128,'[3]NUM3C'!$H$3:$L$93,3,FALSE),0)</f>
        <v>0</v>
      </c>
      <c r="G128" s="110">
        <f>_xlfn.IFERROR(VLOOKUP(B128,'[3]NUM3C'!$H$3:$L$93,4,FALSE),0)</f>
        <v>0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53">
        <f t="shared" si="15"/>
        <v>0</v>
      </c>
      <c r="R128"/>
      <c r="S128"/>
    </row>
    <row r="129" spans="1:19" ht="15.75" thickBot="1">
      <c r="A129" s="58" t="s">
        <v>126</v>
      </c>
      <c r="B129" s="57" t="s">
        <v>121</v>
      </c>
      <c r="C129" s="1"/>
      <c r="D129" s="1"/>
      <c r="E129" s="110">
        <f>_xlfn.IFERROR(VLOOKUP(B129,'[3]NUM3C'!$H$3:$L$93,2,FALSE),0)</f>
        <v>0</v>
      </c>
      <c r="F129" s="110">
        <f>_xlfn.IFERROR(VLOOKUP(B129,'[3]NUM3C'!$H$3:$L$93,3,FALSE),0)</f>
        <v>0</v>
      </c>
      <c r="G129" s="110">
        <f>_xlfn.IFERROR(VLOOKUP(B129,'[3]NUM3C'!$H$3:$L$93,4,FALSE),0)</f>
        <v>20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53">
        <f t="shared" si="15"/>
        <v>20</v>
      </c>
      <c r="R129"/>
      <c r="S129"/>
    </row>
    <row r="130" spans="1:19" ht="15.75" thickBot="1">
      <c r="A130" s="58" t="s">
        <v>126</v>
      </c>
      <c r="B130" s="57" t="s">
        <v>122</v>
      </c>
      <c r="C130" s="1"/>
      <c r="D130" s="1"/>
      <c r="E130" s="110">
        <f>_xlfn.IFERROR(VLOOKUP(B130,'[3]NUM3C'!$H$3:$L$93,2,FALSE),0)</f>
        <v>0</v>
      </c>
      <c r="F130" s="110">
        <f>_xlfn.IFERROR(VLOOKUP(B130,'[3]NUM3C'!$H$3:$L$93,3,FALSE),0)</f>
        <v>0</v>
      </c>
      <c r="G130" s="110">
        <f>_xlfn.IFERROR(VLOOKUP(B130,'[3]NUM3C'!$H$3:$L$93,4,FALSE),0)</f>
        <v>0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53">
        <f t="shared" si="15"/>
        <v>0</v>
      </c>
      <c r="R130"/>
      <c r="S130"/>
    </row>
    <row r="131" spans="1:19" ht="15.75" thickBot="1">
      <c r="A131" s="58" t="s">
        <v>126</v>
      </c>
      <c r="B131" s="57" t="s">
        <v>123</v>
      </c>
      <c r="C131" s="1"/>
      <c r="D131" s="1"/>
      <c r="E131" s="110">
        <f>_xlfn.IFERROR(VLOOKUP(B131,'[3]NUM3C'!$H$3:$L$93,2,FALSE),0)</f>
        <v>0</v>
      </c>
      <c r="F131" s="110">
        <f>_xlfn.IFERROR(VLOOKUP(B131,'[3]NUM3C'!$H$3:$L$93,3,FALSE),0)</f>
        <v>0</v>
      </c>
      <c r="G131" s="110">
        <f>_xlfn.IFERROR(VLOOKUP(B131,'[3]NUM3C'!$H$3:$L$93,4,FALSE),0)</f>
        <v>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53">
        <f t="shared" si="15"/>
        <v>0</v>
      </c>
      <c r="R131"/>
      <c r="S131"/>
    </row>
    <row r="132" spans="1:19" ht="15.75" thickBot="1">
      <c r="A132" s="58" t="s">
        <v>126</v>
      </c>
      <c r="B132" s="57" t="s">
        <v>124</v>
      </c>
      <c r="C132" s="1"/>
      <c r="D132" s="1"/>
      <c r="E132" s="110">
        <f>_xlfn.IFERROR(VLOOKUP(B132,'[3]NUM3C'!$H$3:$L$93,2,FALSE),0)</f>
        <v>0</v>
      </c>
      <c r="F132" s="110">
        <f>_xlfn.IFERROR(VLOOKUP(B132,'[3]NUM3C'!$H$3:$L$93,3,FALSE),0)</f>
        <v>0</v>
      </c>
      <c r="G132" s="110">
        <f>_xlfn.IFERROR(VLOOKUP(B132,'[3]NUM3C'!$H$3:$L$93,4,FALSE),0)</f>
        <v>0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53">
        <f t="shared" si="15"/>
        <v>0</v>
      </c>
      <c r="R132"/>
      <c r="S132"/>
    </row>
    <row r="133" spans="1:19" ht="15.75" thickBot="1">
      <c r="A133" s="58" t="s">
        <v>126</v>
      </c>
      <c r="B133" s="57" t="s">
        <v>125</v>
      </c>
      <c r="C133" s="1"/>
      <c r="D133" s="1"/>
      <c r="E133" s="110">
        <f>_xlfn.IFERROR(VLOOKUP(B133,'[3]NUM3C'!$H$3:$L$93,2,FALSE),0)</f>
        <v>2</v>
      </c>
      <c r="F133" s="110">
        <f>_xlfn.IFERROR(VLOOKUP(B133,'[3]NUM3C'!$H$3:$L$93,3,FALSE),0)</f>
        <v>0</v>
      </c>
      <c r="G133" s="110">
        <f>_xlfn.IFERROR(VLOOKUP(B133,'[3]NUM3C'!$H$3:$L$93,4,FALSE),0)</f>
        <v>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53">
        <f t="shared" si="15"/>
        <v>2</v>
      </c>
      <c r="R133"/>
      <c r="S133"/>
    </row>
    <row r="134" spans="1:19" ht="15.75" thickBot="1">
      <c r="A134" s="173" t="s">
        <v>161</v>
      </c>
      <c r="B134" s="174"/>
      <c r="C134" s="42">
        <f>+D134/'Metas Muni'!K16</f>
        <v>0.5555358031714428</v>
      </c>
      <c r="D134" s="43">
        <f>+Q134/R134</f>
        <v>0.44642857142857145</v>
      </c>
      <c r="E134" s="46">
        <f>SUM(E122:E133)</f>
        <v>2</v>
      </c>
      <c r="F134" s="46">
        <f>SUM(F122:F133)</f>
        <v>0</v>
      </c>
      <c r="G134" s="46">
        <f>SUM(G122:G133)</f>
        <v>23</v>
      </c>
      <c r="H134" s="46">
        <f>SUM(H122:H133)</f>
        <v>0</v>
      </c>
      <c r="I134" s="46">
        <f aca="true" t="shared" si="16" ref="I134:N134">SUM(I122:I133)</f>
        <v>0</v>
      </c>
      <c r="J134" s="46">
        <f t="shared" si="16"/>
        <v>0</v>
      </c>
      <c r="K134" s="46">
        <f t="shared" si="16"/>
        <v>0</v>
      </c>
      <c r="L134" s="46">
        <f t="shared" si="16"/>
        <v>0</v>
      </c>
      <c r="M134" s="46">
        <f t="shared" si="16"/>
        <v>0</v>
      </c>
      <c r="N134" s="46">
        <f t="shared" si="16"/>
        <v>0</v>
      </c>
      <c r="O134" s="46">
        <f>SUM(O122:O133)</f>
        <v>0</v>
      </c>
      <c r="P134" s="46">
        <f>SUM(P122:P133)</f>
        <v>0</v>
      </c>
      <c r="Q134" s="45">
        <f>SUM(Q122:Q133)</f>
        <v>25</v>
      </c>
      <c r="R134" s="218">
        <v>56</v>
      </c>
      <c r="S134" s="219"/>
    </row>
    <row r="135" spans="1:19" ht="15.75" thickBot="1">
      <c r="A135" s="58" t="s">
        <v>140</v>
      </c>
      <c r="B135" s="57" t="s">
        <v>127</v>
      </c>
      <c r="C135" s="1"/>
      <c r="D135" s="1"/>
      <c r="E135" s="110">
        <f>_xlfn.IFERROR(VLOOKUP(B135,'[3]NUM3C'!$H$3:$L$93,2,FALSE),0)</f>
        <v>14</v>
      </c>
      <c r="F135" s="110">
        <f>_xlfn.IFERROR(VLOOKUP(B135,'[3]NUM3C'!$H$3:$L$93,3,FALSE),0)</f>
        <v>8</v>
      </c>
      <c r="G135" s="110">
        <f>_xlfn.IFERROR(VLOOKUP(B135,'[3]NUM3C'!$H$3:$L$93,4,FALSE),0)</f>
        <v>16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53">
        <f aca="true" t="shared" si="17" ref="Q135:Q147">SUM(E135:P135)</f>
        <v>38</v>
      </c>
      <c r="R135"/>
      <c r="S135"/>
    </row>
    <row r="136" spans="1:19" ht="15.75" thickBot="1">
      <c r="A136" s="58" t="s">
        <v>140</v>
      </c>
      <c r="B136" s="57" t="s">
        <v>128</v>
      </c>
      <c r="C136" s="1"/>
      <c r="D136" s="1"/>
      <c r="E136" s="110">
        <f>_xlfn.IFERROR(VLOOKUP(B136,'[3]NUM3C'!$H$3:$L$93,2,FALSE),0)</f>
        <v>5</v>
      </c>
      <c r="F136" s="110">
        <f>_xlfn.IFERROR(VLOOKUP(B136,'[3]NUM3C'!$H$3:$L$93,3,FALSE),0)</f>
        <v>0</v>
      </c>
      <c r="G136" s="110">
        <f>_xlfn.IFERROR(VLOOKUP(B136,'[3]NUM3C'!$H$3:$L$93,4,FALSE),0)</f>
        <v>4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53">
        <f t="shared" si="17"/>
        <v>9</v>
      </c>
      <c r="R136"/>
      <c r="S136"/>
    </row>
    <row r="137" spans="1:19" ht="15.75" thickBot="1">
      <c r="A137" s="58" t="s">
        <v>140</v>
      </c>
      <c r="B137" s="57" t="s">
        <v>129</v>
      </c>
      <c r="C137" s="1"/>
      <c r="D137" s="1"/>
      <c r="E137" s="110">
        <f>_xlfn.IFERROR(VLOOKUP(B137,'[3]NUM3C'!$H$3:$L$93,2,FALSE),0)</f>
        <v>6</v>
      </c>
      <c r="F137" s="110">
        <f>_xlfn.IFERROR(VLOOKUP(B137,'[3]NUM3C'!$H$3:$L$93,3,FALSE),0)</f>
        <v>2</v>
      </c>
      <c r="G137" s="110">
        <f>_xlfn.IFERROR(VLOOKUP(B137,'[3]NUM3C'!$H$3:$L$93,4,FALSE),0)</f>
        <v>1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53">
        <f t="shared" si="17"/>
        <v>9</v>
      </c>
      <c r="R137"/>
      <c r="S137"/>
    </row>
    <row r="138" spans="1:19" ht="15.75" thickBot="1">
      <c r="A138" s="58" t="s">
        <v>140</v>
      </c>
      <c r="B138" s="57" t="s">
        <v>130</v>
      </c>
      <c r="C138" s="1"/>
      <c r="D138" s="1"/>
      <c r="E138" s="110">
        <f>_xlfn.IFERROR(VLOOKUP(B138,'[3]NUM3C'!$H$3:$L$93,2,FALSE),0)</f>
        <v>14</v>
      </c>
      <c r="F138" s="110">
        <f>_xlfn.IFERROR(VLOOKUP(B138,'[3]NUM3C'!$H$3:$L$93,3,FALSE),0)</f>
        <v>12</v>
      </c>
      <c r="G138" s="110">
        <f>_xlfn.IFERROR(VLOOKUP(B138,'[3]NUM3C'!$H$3:$L$93,4,FALSE),0)</f>
        <v>11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53">
        <f t="shared" si="17"/>
        <v>37</v>
      </c>
      <c r="R138"/>
      <c r="S138"/>
    </row>
    <row r="139" spans="1:19" ht="15.75" thickBot="1">
      <c r="A139" s="58" t="s">
        <v>140</v>
      </c>
      <c r="B139" s="57" t="s">
        <v>131</v>
      </c>
      <c r="C139" s="1"/>
      <c r="D139" s="1"/>
      <c r="E139" s="110">
        <f>_xlfn.IFERROR(VLOOKUP(B139,'[3]NUM3C'!$H$3:$L$93,2,FALSE),0)</f>
        <v>0</v>
      </c>
      <c r="F139" s="110">
        <f>_xlfn.IFERROR(VLOOKUP(B139,'[3]NUM3C'!$H$3:$L$93,3,FALSE),0)</f>
        <v>0</v>
      </c>
      <c r="G139" s="110">
        <f>_xlfn.IFERROR(VLOOKUP(B139,'[3]NUM3C'!$H$3:$L$93,4,FALSE),0)</f>
        <v>0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53">
        <f t="shared" si="17"/>
        <v>0</v>
      </c>
      <c r="R139"/>
      <c r="S139"/>
    </row>
    <row r="140" spans="1:19" ht="15.75" thickBot="1">
      <c r="A140" s="58" t="s">
        <v>140</v>
      </c>
      <c r="B140" s="57" t="s">
        <v>132</v>
      </c>
      <c r="C140" s="1"/>
      <c r="D140" s="1"/>
      <c r="E140" s="110">
        <f>_xlfn.IFERROR(VLOOKUP(B140,'[3]NUM3C'!$H$3:$L$93,2,FALSE),0)</f>
        <v>0</v>
      </c>
      <c r="F140" s="110">
        <f>_xlfn.IFERROR(VLOOKUP(B140,'[3]NUM3C'!$H$3:$L$93,3,FALSE),0)</f>
        <v>0</v>
      </c>
      <c r="G140" s="110">
        <f>_xlfn.IFERROR(VLOOKUP(B140,'[3]NUM3C'!$H$3:$L$93,4,FALSE),0)</f>
        <v>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53">
        <f t="shared" si="17"/>
        <v>0</v>
      </c>
      <c r="R140"/>
      <c r="S140"/>
    </row>
    <row r="141" spans="1:19" ht="15.75" thickBot="1">
      <c r="A141" s="58" t="s">
        <v>140</v>
      </c>
      <c r="B141" s="57" t="s">
        <v>133</v>
      </c>
      <c r="C141" s="1"/>
      <c r="D141" s="1"/>
      <c r="E141" s="110">
        <f>_xlfn.IFERROR(VLOOKUP(B141,'[3]NUM3C'!$H$3:$L$93,2,FALSE),0)</f>
        <v>0</v>
      </c>
      <c r="F141" s="110">
        <f>_xlfn.IFERROR(VLOOKUP(B141,'[3]NUM3C'!$H$3:$L$93,3,FALSE),0)</f>
        <v>0</v>
      </c>
      <c r="G141" s="110">
        <f>_xlfn.IFERROR(VLOOKUP(B141,'[3]NUM3C'!$H$3:$L$93,4,FALSE),0)</f>
        <v>0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53">
        <f t="shared" si="17"/>
        <v>0</v>
      </c>
      <c r="R141"/>
      <c r="S141"/>
    </row>
    <row r="142" spans="1:19" ht="15.75" thickBot="1">
      <c r="A142" s="58" t="s">
        <v>140</v>
      </c>
      <c r="B142" s="57" t="s">
        <v>134</v>
      </c>
      <c r="C142" s="1"/>
      <c r="D142" s="1"/>
      <c r="E142" s="110">
        <f>_xlfn.IFERROR(VLOOKUP(B142,'[3]NUM3C'!$H$3:$L$93,2,FALSE),0)</f>
        <v>0</v>
      </c>
      <c r="F142" s="110">
        <f>_xlfn.IFERROR(VLOOKUP(B142,'[3]NUM3C'!$H$3:$L$93,3,FALSE),0)</f>
        <v>0</v>
      </c>
      <c r="G142" s="110">
        <f>_xlfn.IFERROR(VLOOKUP(B142,'[3]NUM3C'!$H$3:$L$93,4,FALSE),0)</f>
        <v>0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53">
        <f t="shared" si="17"/>
        <v>0</v>
      </c>
      <c r="R142"/>
      <c r="S142"/>
    </row>
    <row r="143" spans="1:19" ht="15.75" thickBot="1">
      <c r="A143" s="58" t="s">
        <v>140</v>
      </c>
      <c r="B143" s="57" t="s">
        <v>135</v>
      </c>
      <c r="C143" s="1"/>
      <c r="D143" s="1"/>
      <c r="E143" s="110">
        <f>_xlfn.IFERROR(VLOOKUP(B143,'[3]NUM3C'!$H$3:$L$93,2,FALSE),0)</f>
        <v>1</v>
      </c>
      <c r="F143" s="110">
        <f>_xlfn.IFERROR(VLOOKUP(B143,'[3]NUM3C'!$H$3:$L$93,3,FALSE),0)</f>
        <v>0</v>
      </c>
      <c r="G143" s="110">
        <f>_xlfn.IFERROR(VLOOKUP(B143,'[3]NUM3C'!$H$3:$L$93,4,FALSE),0)</f>
        <v>0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53">
        <f t="shared" si="17"/>
        <v>1</v>
      </c>
      <c r="R143"/>
      <c r="S143"/>
    </row>
    <row r="144" spans="1:19" ht="15.75" thickBot="1">
      <c r="A144" s="58" t="s">
        <v>140</v>
      </c>
      <c r="B144" s="57" t="s">
        <v>136</v>
      </c>
      <c r="C144" s="1"/>
      <c r="D144" s="1"/>
      <c r="E144" s="110">
        <f>_xlfn.IFERROR(VLOOKUP(B144,'[3]NUM3C'!$H$3:$L$93,2,FALSE),0)</f>
        <v>0</v>
      </c>
      <c r="F144" s="110">
        <f>_xlfn.IFERROR(VLOOKUP(B144,'[3]NUM3C'!$H$3:$L$93,3,FALSE),0)</f>
        <v>0</v>
      </c>
      <c r="G144" s="110">
        <f>_xlfn.IFERROR(VLOOKUP(B144,'[3]NUM3C'!$H$3:$L$93,4,FALSE),0)</f>
        <v>0</v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53">
        <f t="shared" si="17"/>
        <v>0</v>
      </c>
      <c r="R144"/>
      <c r="S144"/>
    </row>
    <row r="145" spans="1:19" ht="15.75" thickBot="1">
      <c r="A145" s="58" t="s">
        <v>140</v>
      </c>
      <c r="B145" s="57" t="s">
        <v>137</v>
      </c>
      <c r="C145" s="1"/>
      <c r="D145" s="1"/>
      <c r="E145" s="110">
        <f>_xlfn.IFERROR(VLOOKUP(B145,'[3]NUM3C'!$H$3:$L$93,2,FALSE),0)</f>
        <v>1</v>
      </c>
      <c r="F145" s="110">
        <f>_xlfn.IFERROR(VLOOKUP(B145,'[3]NUM3C'!$H$3:$L$93,3,FALSE),0)</f>
        <v>0</v>
      </c>
      <c r="G145" s="110">
        <f>_xlfn.IFERROR(VLOOKUP(B145,'[3]NUM3C'!$H$3:$L$93,4,FALSE),0)</f>
        <v>0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53">
        <f t="shared" si="17"/>
        <v>1</v>
      </c>
      <c r="R145"/>
      <c r="S145"/>
    </row>
    <row r="146" spans="1:19" ht="15.75" thickBot="1">
      <c r="A146" s="58" t="s">
        <v>140</v>
      </c>
      <c r="B146" s="57" t="s">
        <v>138</v>
      </c>
      <c r="C146" s="1"/>
      <c r="D146" s="1"/>
      <c r="E146" s="110">
        <f>_xlfn.IFERROR(VLOOKUP(B146,'[3]NUM3C'!$H$3:$L$93,2,FALSE),0)</f>
        <v>0</v>
      </c>
      <c r="F146" s="110">
        <f>_xlfn.IFERROR(VLOOKUP(B146,'[3]NUM3C'!$H$3:$L$93,3,FALSE),0)</f>
        <v>0</v>
      </c>
      <c r="G146" s="110">
        <f>_xlfn.IFERROR(VLOOKUP(B146,'[3]NUM3C'!$H$3:$L$93,4,FALSE),0)</f>
        <v>0</v>
      </c>
      <c r="H146" s="110"/>
      <c r="I146" s="110"/>
      <c r="J146" s="110"/>
      <c r="K146" s="110"/>
      <c r="L146" s="110"/>
      <c r="M146" s="110"/>
      <c r="N146" s="110"/>
      <c r="O146" s="110"/>
      <c r="P146" s="110"/>
      <c r="Q146" s="53">
        <f t="shared" si="17"/>
        <v>0</v>
      </c>
      <c r="R146"/>
      <c r="S146"/>
    </row>
    <row r="147" spans="1:19" ht="15.75" thickBot="1">
      <c r="A147" s="58" t="s">
        <v>140</v>
      </c>
      <c r="B147" s="57" t="s">
        <v>139</v>
      </c>
      <c r="C147" s="1"/>
      <c r="D147" s="1"/>
      <c r="E147" s="110">
        <f>_xlfn.IFERROR(VLOOKUP(B147,'[3]NUM3C'!$H$3:$L$93,2,FALSE),0)</f>
        <v>1</v>
      </c>
      <c r="F147" s="110">
        <f>_xlfn.IFERROR(VLOOKUP(B147,'[3]NUM3C'!$H$3:$L$93,3,FALSE),0)</f>
        <v>0</v>
      </c>
      <c r="G147" s="110">
        <f>_xlfn.IFERROR(VLOOKUP(B147,'[3]NUM3C'!$H$3:$L$93,4,FALSE),0)</f>
        <v>0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53">
        <f t="shared" si="17"/>
        <v>1</v>
      </c>
      <c r="R147"/>
      <c r="S147"/>
    </row>
    <row r="148" spans="1:19" ht="15.75" thickBot="1">
      <c r="A148" s="173" t="s">
        <v>162</v>
      </c>
      <c r="B148" s="174"/>
      <c r="C148" s="42">
        <f>+D148/'Metas Muni'!K17</f>
        <v>0.27665698079049544</v>
      </c>
      <c r="D148" s="43">
        <f>+Q148/R148</f>
        <v>0.2100656455142232</v>
      </c>
      <c r="E148" s="46">
        <f>SUM(E135:E147)</f>
        <v>42</v>
      </c>
      <c r="F148" s="46">
        <f>SUM(F135:F147)</f>
        <v>22</v>
      </c>
      <c r="G148" s="46">
        <f>SUM(G135:G147)</f>
        <v>32</v>
      </c>
      <c r="H148" s="46">
        <f>SUM(H135:H147)</f>
        <v>0</v>
      </c>
      <c r="I148" s="46">
        <f aca="true" t="shared" si="18" ref="I148:N148">SUM(I135:I147)</f>
        <v>0</v>
      </c>
      <c r="J148" s="46">
        <f t="shared" si="18"/>
        <v>0</v>
      </c>
      <c r="K148" s="46">
        <f t="shared" si="18"/>
        <v>0</v>
      </c>
      <c r="L148" s="46">
        <f t="shared" si="18"/>
        <v>0</v>
      </c>
      <c r="M148" s="46">
        <f t="shared" si="18"/>
        <v>0</v>
      </c>
      <c r="N148" s="46">
        <f t="shared" si="18"/>
        <v>0</v>
      </c>
      <c r="O148" s="46">
        <f>SUM(O135:O147)</f>
        <v>0</v>
      </c>
      <c r="P148" s="46">
        <f>SUM(P135:P147)</f>
        <v>0</v>
      </c>
      <c r="Q148" s="45">
        <f>SUM(Q135:Q147)</f>
        <v>96</v>
      </c>
      <c r="R148" s="218">
        <v>457</v>
      </c>
      <c r="S148" s="219"/>
    </row>
    <row r="149" spans="1:19" ht="15.75" thickBot="1">
      <c r="A149" s="58" t="s">
        <v>145</v>
      </c>
      <c r="B149" s="57" t="s">
        <v>141</v>
      </c>
      <c r="C149" s="1"/>
      <c r="D149" s="1"/>
      <c r="E149" s="110">
        <f>_xlfn.IFERROR(VLOOKUP(B149,'[3]NUM3C'!$H$3:$L$93,2,FALSE),0)</f>
        <v>9</v>
      </c>
      <c r="F149" s="110">
        <f>_xlfn.IFERROR(VLOOKUP(B149,'[3]NUM3C'!$H$3:$L$93,3,FALSE),0)</f>
        <v>17</v>
      </c>
      <c r="G149" s="110">
        <f>_xlfn.IFERROR(VLOOKUP(B149,'[3]NUM3C'!$H$3:$L$93,4,FALSE),0)</f>
        <v>2</v>
      </c>
      <c r="H149" s="110"/>
      <c r="I149" s="110"/>
      <c r="J149" s="110"/>
      <c r="K149" s="110"/>
      <c r="L149" s="110"/>
      <c r="M149" s="110"/>
      <c r="N149" s="110"/>
      <c r="O149" s="110"/>
      <c r="P149" s="110"/>
      <c r="Q149" s="53">
        <f>SUM(E149:P149)</f>
        <v>28</v>
      </c>
      <c r="R149"/>
      <c r="S149"/>
    </row>
    <row r="150" spans="1:19" ht="15.75" thickBot="1">
      <c r="A150" s="58" t="s">
        <v>145</v>
      </c>
      <c r="B150" s="57" t="s">
        <v>142</v>
      </c>
      <c r="C150" s="1"/>
      <c r="D150" s="1"/>
      <c r="E150" s="110">
        <f>_xlfn.IFERROR(VLOOKUP(B150,'[3]NUM3C'!$H$3:$L$93,2,FALSE),0)</f>
        <v>0</v>
      </c>
      <c r="F150" s="110">
        <f>_xlfn.IFERROR(VLOOKUP(B150,'[3]NUM3C'!$H$3:$L$93,3,FALSE),0)</f>
        <v>0</v>
      </c>
      <c r="G150" s="110">
        <f>_xlfn.IFERROR(VLOOKUP(B150,'[3]NUM3C'!$H$3:$L$93,4,FALSE),0)</f>
        <v>0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53">
        <f>SUM(E150:P150)</f>
        <v>0</v>
      </c>
      <c r="R150"/>
      <c r="S150"/>
    </row>
    <row r="151" spans="1:19" ht="15.75" thickBot="1">
      <c r="A151" s="58" t="s">
        <v>145</v>
      </c>
      <c r="B151" s="57" t="s">
        <v>143</v>
      </c>
      <c r="C151" s="1"/>
      <c r="D151" s="1"/>
      <c r="E151" s="110">
        <f>_xlfn.IFERROR(VLOOKUP(B151,'[3]NUM3C'!$H$3:$L$93,2,FALSE),0)</f>
        <v>0</v>
      </c>
      <c r="F151" s="110">
        <f>_xlfn.IFERROR(VLOOKUP(B151,'[3]NUM3C'!$H$3:$L$93,3,FALSE),0)</f>
        <v>0</v>
      </c>
      <c r="G151" s="110">
        <f>_xlfn.IFERROR(VLOOKUP(B151,'[3]NUM3C'!$H$3:$L$93,4,FALSE),0)</f>
        <v>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53">
        <f>SUM(E151:P151)</f>
        <v>0</v>
      </c>
      <c r="R151"/>
      <c r="S151"/>
    </row>
    <row r="152" spans="1:19" ht="15.75" thickBot="1">
      <c r="A152" s="58" t="s">
        <v>145</v>
      </c>
      <c r="B152" s="57" t="s">
        <v>144</v>
      </c>
      <c r="C152" s="1"/>
      <c r="D152" s="1"/>
      <c r="E152" s="110">
        <f>_xlfn.IFERROR(VLOOKUP(B152,'[3]NUM3C'!$H$3:$L$93,2,FALSE),0)</f>
        <v>0</v>
      </c>
      <c r="F152" s="110">
        <f>_xlfn.IFERROR(VLOOKUP(B152,'[3]NUM3C'!$H$3:$L$93,3,FALSE),0)</f>
        <v>0</v>
      </c>
      <c r="G152" s="110">
        <f>_xlfn.IFERROR(VLOOKUP(B152,'[3]NUM3C'!$H$3:$L$93,4,FALSE),0)</f>
        <v>0</v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53">
        <f>SUM(E152:P152)</f>
        <v>0</v>
      </c>
      <c r="R152"/>
      <c r="S152"/>
    </row>
    <row r="153" spans="1:19" ht="15.75" thickBot="1">
      <c r="A153" s="173" t="s">
        <v>163</v>
      </c>
      <c r="B153" s="174"/>
      <c r="C153" s="42">
        <f>+D153/'Metas Muni'!K18</f>
        <v>0.22401111095110318</v>
      </c>
      <c r="D153" s="43">
        <f>+Q153/R153</f>
        <v>0.17721518987341772</v>
      </c>
      <c r="E153" s="46">
        <f>SUM(E149:E152)</f>
        <v>9</v>
      </c>
      <c r="F153" s="46">
        <f>SUM(F149:F152)</f>
        <v>17</v>
      </c>
      <c r="G153" s="46">
        <f>SUM(G149:G152)</f>
        <v>2</v>
      </c>
      <c r="H153" s="46">
        <f>SUM(H149:H152)</f>
        <v>0</v>
      </c>
      <c r="I153" s="46">
        <f aca="true" t="shared" si="19" ref="I153:N153">SUM(I149:I152)</f>
        <v>0</v>
      </c>
      <c r="J153" s="46">
        <f t="shared" si="19"/>
        <v>0</v>
      </c>
      <c r="K153" s="46">
        <f t="shared" si="19"/>
        <v>0</v>
      </c>
      <c r="L153" s="46">
        <f t="shared" si="19"/>
        <v>0</v>
      </c>
      <c r="M153" s="46">
        <f t="shared" si="19"/>
        <v>0</v>
      </c>
      <c r="N153" s="46">
        <f t="shared" si="19"/>
        <v>0</v>
      </c>
      <c r="O153" s="46">
        <f>SUM(O149:O152)</f>
        <v>0</v>
      </c>
      <c r="P153" s="46">
        <f>SUM(P149:P152)</f>
        <v>0</v>
      </c>
      <c r="Q153" s="45">
        <f>SUM(Q149:Q152)</f>
        <v>28</v>
      </c>
      <c r="R153" s="218">
        <v>158</v>
      </c>
      <c r="S153" s="219"/>
    </row>
    <row r="154" spans="1:19" ht="15.75" thickBot="1">
      <c r="A154" s="58" t="s">
        <v>153</v>
      </c>
      <c r="B154" s="57" t="s">
        <v>146</v>
      </c>
      <c r="C154" s="1"/>
      <c r="D154" s="1"/>
      <c r="E154" s="110">
        <f>_xlfn.IFERROR(VLOOKUP(B154,'[3]NUM3C'!$H$3:$L$93,2,FALSE),0)</f>
        <v>0</v>
      </c>
      <c r="F154" s="110">
        <f>_xlfn.IFERROR(VLOOKUP(B154,'[3]NUM3C'!$H$3:$L$93,3,FALSE),0)</f>
        <v>2</v>
      </c>
      <c r="G154" s="110">
        <f>_xlfn.IFERROR(VLOOKUP(B154,'[3]NUM3C'!$H$3:$L$93,4,FALSE),0)</f>
        <v>0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53">
        <f aca="true" t="shared" si="20" ref="Q154:Q160">SUM(E154:P154)</f>
        <v>2</v>
      </c>
      <c r="R154"/>
      <c r="S154"/>
    </row>
    <row r="155" spans="1:19" ht="15.75" thickBot="1">
      <c r="A155" s="58" t="s">
        <v>153</v>
      </c>
      <c r="B155" s="57" t="s">
        <v>147</v>
      </c>
      <c r="C155" s="1"/>
      <c r="D155" s="1"/>
      <c r="E155" s="110">
        <f>_xlfn.IFERROR(VLOOKUP(B155,'[3]NUM3C'!$H$3:$L$93,2,FALSE),0)</f>
        <v>0</v>
      </c>
      <c r="F155" s="110">
        <f>_xlfn.IFERROR(VLOOKUP(B155,'[3]NUM3C'!$H$3:$L$93,3,FALSE),0)</f>
        <v>0</v>
      </c>
      <c r="G155" s="110">
        <f>_xlfn.IFERROR(VLOOKUP(B155,'[3]NUM3C'!$H$3:$L$93,4,FALSE),0)</f>
        <v>0</v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53">
        <f t="shared" si="20"/>
        <v>0</v>
      </c>
      <c r="R155"/>
      <c r="S155"/>
    </row>
    <row r="156" spans="1:19" ht="15.75" thickBot="1">
      <c r="A156" s="58" t="s">
        <v>153</v>
      </c>
      <c r="B156" s="57" t="s">
        <v>148</v>
      </c>
      <c r="C156" s="1"/>
      <c r="D156" s="1"/>
      <c r="E156" s="110">
        <f>_xlfn.IFERROR(VLOOKUP(B156,'[3]NUM3C'!$H$3:$L$93,2,FALSE),0)</f>
        <v>0</v>
      </c>
      <c r="F156" s="110">
        <f>_xlfn.IFERROR(VLOOKUP(B156,'[3]NUM3C'!$H$3:$L$93,3,FALSE),0)</f>
        <v>0</v>
      </c>
      <c r="G156" s="110">
        <f>_xlfn.IFERROR(VLOOKUP(B156,'[3]NUM3C'!$H$3:$L$93,4,FALSE),0)</f>
        <v>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53">
        <f t="shared" si="20"/>
        <v>0</v>
      </c>
      <c r="R156"/>
      <c r="S156"/>
    </row>
    <row r="157" spans="1:19" ht="15.75" thickBot="1">
      <c r="A157" s="58" t="s">
        <v>153</v>
      </c>
      <c r="B157" s="57" t="s">
        <v>149</v>
      </c>
      <c r="C157" s="1"/>
      <c r="D157" s="1"/>
      <c r="E157" s="110">
        <f>_xlfn.IFERROR(VLOOKUP(B157,'[3]NUM3C'!$H$3:$L$93,2,FALSE),0)</f>
        <v>0</v>
      </c>
      <c r="F157" s="110">
        <f>_xlfn.IFERROR(VLOOKUP(B157,'[3]NUM3C'!$H$3:$L$93,3,FALSE),0)</f>
        <v>0</v>
      </c>
      <c r="G157" s="110">
        <f>_xlfn.IFERROR(VLOOKUP(B157,'[3]NUM3C'!$H$3:$L$93,4,FALSE),0)</f>
        <v>0</v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53">
        <f t="shared" si="20"/>
        <v>0</v>
      </c>
      <c r="R157"/>
      <c r="S157"/>
    </row>
    <row r="158" spans="1:19" ht="15.75" thickBot="1">
      <c r="A158" s="58" t="s">
        <v>153</v>
      </c>
      <c r="B158" s="57" t="s">
        <v>150</v>
      </c>
      <c r="C158" s="1"/>
      <c r="D158" s="1"/>
      <c r="E158" s="110">
        <f>_xlfn.IFERROR(VLOOKUP(B158,'[3]NUM3C'!$H$3:$L$93,2,FALSE),0)</f>
        <v>0</v>
      </c>
      <c r="F158" s="110">
        <f>_xlfn.IFERROR(VLOOKUP(B158,'[3]NUM3C'!$H$3:$L$93,3,FALSE),0)</f>
        <v>0</v>
      </c>
      <c r="G158" s="110">
        <f>_xlfn.IFERROR(VLOOKUP(B158,'[3]NUM3C'!$H$3:$L$93,4,FALSE),0)</f>
        <v>0</v>
      </c>
      <c r="H158" s="110"/>
      <c r="I158" s="110"/>
      <c r="J158" s="110"/>
      <c r="K158" s="110"/>
      <c r="L158" s="110"/>
      <c r="M158" s="110"/>
      <c r="N158" s="110"/>
      <c r="O158" s="110"/>
      <c r="P158" s="110"/>
      <c r="Q158" s="53">
        <f t="shared" si="20"/>
        <v>0</v>
      </c>
      <c r="R158"/>
      <c r="S158"/>
    </row>
    <row r="159" spans="1:19" ht="15.75" thickBot="1">
      <c r="A159" s="58" t="s">
        <v>153</v>
      </c>
      <c r="B159" s="57" t="s">
        <v>151</v>
      </c>
      <c r="C159" s="1"/>
      <c r="D159" s="1"/>
      <c r="E159" s="110">
        <f>_xlfn.IFERROR(VLOOKUP(B159,'[3]NUM3C'!$H$3:$L$93,2,FALSE),0)</f>
        <v>0</v>
      </c>
      <c r="F159" s="110">
        <f>_xlfn.IFERROR(VLOOKUP(B159,'[3]NUM3C'!$H$3:$L$93,3,FALSE),0)</f>
        <v>0</v>
      </c>
      <c r="G159" s="110">
        <f>_xlfn.IFERROR(VLOOKUP(B159,'[3]NUM3C'!$H$3:$L$93,4,FALSE),0)</f>
        <v>0</v>
      </c>
      <c r="H159" s="110"/>
      <c r="I159" s="110"/>
      <c r="J159" s="110"/>
      <c r="K159" s="110"/>
      <c r="L159" s="110"/>
      <c r="M159" s="110"/>
      <c r="N159" s="110"/>
      <c r="O159" s="110"/>
      <c r="P159" s="110"/>
      <c r="Q159" s="53">
        <f t="shared" si="20"/>
        <v>0</v>
      </c>
      <c r="R159"/>
      <c r="S159"/>
    </row>
    <row r="160" spans="1:19" ht="15.75" thickBot="1">
      <c r="A160" s="58" t="s">
        <v>153</v>
      </c>
      <c r="B160" s="57" t="s">
        <v>152</v>
      </c>
      <c r="C160" s="1"/>
      <c r="D160" s="1"/>
      <c r="E160" s="110">
        <f>_xlfn.IFERROR(VLOOKUP(B160,'[3]NUM3C'!$H$3:$L$93,2,FALSE),0)</f>
        <v>0</v>
      </c>
      <c r="F160" s="110">
        <f>_xlfn.IFERROR(VLOOKUP(B160,'[3]NUM3C'!$H$3:$L$93,3,FALSE),0)</f>
        <v>0</v>
      </c>
      <c r="G160" s="110">
        <f>_xlfn.IFERROR(VLOOKUP(B160,'[3]NUM3C'!$H$3:$L$93,4,FALSE),0)</f>
        <v>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53">
        <f t="shared" si="20"/>
        <v>0</v>
      </c>
      <c r="R160"/>
      <c r="S160"/>
    </row>
    <row r="161" spans="1:19" ht="15.75" thickBot="1">
      <c r="A161" s="173" t="s">
        <v>164</v>
      </c>
      <c r="B161" s="174"/>
      <c r="C161" s="42">
        <f>+D161/'Metas Muni'!K19</f>
        <v>0.03921599385093217</v>
      </c>
      <c r="D161" s="43">
        <f>+Q161/R161</f>
        <v>0.03389830508474576</v>
      </c>
      <c r="E161" s="46">
        <f>SUM(E154:E160)</f>
        <v>0</v>
      </c>
      <c r="F161" s="46">
        <f>SUM(F154:F160)</f>
        <v>2</v>
      </c>
      <c r="G161" s="46">
        <f>SUM(G154:G160)</f>
        <v>0</v>
      </c>
      <c r="H161" s="46">
        <f>SUM(H154:H160)</f>
        <v>0</v>
      </c>
      <c r="I161" s="46">
        <f aca="true" t="shared" si="21" ref="I161:N161">SUM(I154:I160)</f>
        <v>0</v>
      </c>
      <c r="J161" s="46">
        <f t="shared" si="21"/>
        <v>0</v>
      </c>
      <c r="K161" s="46">
        <f t="shared" si="21"/>
        <v>0</v>
      </c>
      <c r="L161" s="46">
        <f t="shared" si="21"/>
        <v>0</v>
      </c>
      <c r="M161" s="46">
        <f t="shared" si="21"/>
        <v>0</v>
      </c>
      <c r="N161" s="46">
        <f t="shared" si="21"/>
        <v>0</v>
      </c>
      <c r="O161" s="46">
        <f>SUM(O154:O160)</f>
        <v>0</v>
      </c>
      <c r="P161" s="46">
        <f>SUM(P154:P160)</f>
        <v>0</v>
      </c>
      <c r="Q161" s="45">
        <f>SUM(Q154:Q160)</f>
        <v>2</v>
      </c>
      <c r="R161" s="218">
        <v>59</v>
      </c>
      <c r="S161" s="219"/>
    </row>
    <row r="162" spans="1:19" ht="15">
      <c r="A162"/>
      <c r="B162" s="3" t="s">
        <v>168</v>
      </c>
      <c r="C162" s="39"/>
      <c r="D162" s="35"/>
      <c r="E162" s="31">
        <f>+E26+E38+E59+E74+E85+E91+E102+E121+E134+E148+E153+E161</f>
        <v>448</v>
      </c>
      <c r="F162" s="31">
        <f>+F26+F38+F59+F74+F85+F91+F102+F121+F134+F148+F153+F161</f>
        <v>435</v>
      </c>
      <c r="G162" s="2">
        <f>+G26+G38+G59+G74+G85+G91+G102+G121+G134+G148+G153+G161</f>
        <v>557</v>
      </c>
      <c r="H162" s="2">
        <f>+H26+H38+H59+H74+H85+H91+H102+H121+H134+H148+H153+H161</f>
        <v>0</v>
      </c>
      <c r="I162" s="2">
        <f aca="true" t="shared" si="22" ref="I162:N162">+I26+I38+I59+I74+I85+I91+I102+I121+I134+I148+I153+I161</f>
        <v>0</v>
      </c>
      <c r="J162" s="2">
        <f t="shared" si="22"/>
        <v>0</v>
      </c>
      <c r="K162" s="2">
        <f t="shared" si="22"/>
        <v>0</v>
      </c>
      <c r="L162" s="2">
        <f t="shared" si="22"/>
        <v>0</v>
      </c>
      <c r="M162" s="2">
        <f t="shared" si="22"/>
        <v>0</v>
      </c>
      <c r="N162" s="2">
        <f t="shared" si="22"/>
        <v>0</v>
      </c>
      <c r="O162" s="2">
        <f>+O26+O38+O59+O74+O85+O91+O102+O121+O134+O148+O153+O161</f>
        <v>0</v>
      </c>
      <c r="P162" s="2">
        <f>+P26+P38+P59+P74+P85+P91+P102+P121+P134+P148+P153+P161</f>
        <v>0</v>
      </c>
      <c r="Q162" s="27">
        <f>+Q26+Q38+Q59+Q74+Q85+Q91+Q102+Q121+Q134+Q148+Q153+Q161+Q48+Q43</f>
        <v>1441</v>
      </c>
      <c r="R162" s="220">
        <f>+R26+R38+R59+R74+R85+R91+R102+R121+R134+R148+R153+R161+R43+R48</f>
        <v>9306</v>
      </c>
      <c r="S162" s="220">
        <f>+S26+S38+S59+S74+S85+S91+S102+S121+S134+S148+S153+S161</f>
        <v>0</v>
      </c>
    </row>
    <row r="163" ht="15">
      <c r="D163" s="96"/>
    </row>
    <row r="165" ht="15">
      <c r="Q165" s="95"/>
    </row>
  </sheetData>
  <sheetProtection/>
  <mergeCells count="46">
    <mergeCell ref="A43:B43"/>
    <mergeCell ref="R44:S44"/>
    <mergeCell ref="R45:S45"/>
    <mergeCell ref="R46:S46"/>
    <mergeCell ref="R47:S47"/>
    <mergeCell ref="A48:B48"/>
    <mergeCell ref="R43:S43"/>
    <mergeCell ref="R48:S48"/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A59:B59"/>
    <mergeCell ref="R59:S59"/>
    <mergeCell ref="A26:B26"/>
    <mergeCell ref="R26:S26"/>
    <mergeCell ref="A38:B38"/>
    <mergeCell ref="R38:S38"/>
    <mergeCell ref="R39:S39"/>
    <mergeCell ref="R40:S40"/>
    <mergeCell ref="R41:S41"/>
    <mergeCell ref="R42:S42"/>
    <mergeCell ref="A74:B74"/>
    <mergeCell ref="R74:S74"/>
    <mergeCell ref="A85:B85"/>
    <mergeCell ref="R85:S85"/>
    <mergeCell ref="A91:B91"/>
    <mergeCell ref="R91:S91"/>
    <mergeCell ref="A102:B102"/>
    <mergeCell ref="R102:S102"/>
    <mergeCell ref="A121:B121"/>
    <mergeCell ref="R121:S121"/>
    <mergeCell ref="A134:B134"/>
    <mergeCell ref="R134:S134"/>
    <mergeCell ref="R162:S162"/>
    <mergeCell ref="A148:B148"/>
    <mergeCell ref="R148:S148"/>
    <mergeCell ref="A153:B153"/>
    <mergeCell ref="R153:S153"/>
    <mergeCell ref="A161:B161"/>
    <mergeCell ref="R161:S16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EADC2"/>
  </sheetPr>
  <dimension ref="A1:K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8.140625" style="64" customWidth="1"/>
    <col min="3" max="3" width="14.421875" style="64" customWidth="1"/>
    <col min="4" max="4" width="10.8515625" style="64" bestFit="1" customWidth="1"/>
    <col min="5" max="6" width="16.00390625" style="97" customWidth="1"/>
    <col min="7" max="7" width="21.140625" style="97" customWidth="1"/>
    <col min="8" max="10" width="11.421875" style="64" customWidth="1"/>
    <col min="11" max="11" width="27.421875" style="64" customWidth="1"/>
    <col min="12" max="16384" width="11.421875" style="64" customWidth="1"/>
  </cols>
  <sheetData>
    <row r="1" spans="1:11" ht="84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246" t="s">
        <v>274</v>
      </c>
      <c r="F1" s="247"/>
      <c r="G1" s="247"/>
      <c r="H1" s="247"/>
      <c r="I1" s="247"/>
      <c r="J1" s="247"/>
      <c r="K1" s="247"/>
    </row>
    <row r="2" spans="1:11" ht="15" customHeight="1" thickTop="1">
      <c r="A2" s="176"/>
      <c r="B2" s="183"/>
      <c r="C2" s="176"/>
      <c r="D2" s="216"/>
      <c r="E2" s="248" t="s">
        <v>2</v>
      </c>
      <c r="F2" s="249"/>
      <c r="G2" s="249"/>
      <c r="H2" s="249"/>
      <c r="I2" s="249"/>
      <c r="J2" s="250"/>
      <c r="K2" s="239" t="s">
        <v>3</v>
      </c>
    </row>
    <row r="3" spans="1:11" ht="15" customHeight="1">
      <c r="A3" s="176"/>
      <c r="B3" s="183"/>
      <c r="C3" s="176"/>
      <c r="D3" s="216"/>
      <c r="E3" s="251"/>
      <c r="F3" s="252"/>
      <c r="G3" s="252"/>
      <c r="H3" s="252"/>
      <c r="I3" s="252"/>
      <c r="J3" s="253"/>
      <c r="K3" s="240"/>
    </row>
    <row r="4" spans="1:11" ht="15" customHeight="1">
      <c r="A4" s="176"/>
      <c r="B4" s="183"/>
      <c r="C4" s="176"/>
      <c r="D4" s="216"/>
      <c r="E4" s="251"/>
      <c r="F4" s="252"/>
      <c r="G4" s="252"/>
      <c r="H4" s="252"/>
      <c r="I4" s="252"/>
      <c r="J4" s="253"/>
      <c r="K4" s="240"/>
    </row>
    <row r="5" spans="1:11" ht="15" customHeight="1">
      <c r="A5" s="176"/>
      <c r="B5" s="183"/>
      <c r="C5" s="176"/>
      <c r="D5" s="216"/>
      <c r="E5" s="251"/>
      <c r="F5" s="252"/>
      <c r="G5" s="252"/>
      <c r="H5" s="252"/>
      <c r="I5" s="252"/>
      <c r="J5" s="253"/>
      <c r="K5" s="240"/>
    </row>
    <row r="6" spans="1:11" ht="15" customHeight="1">
      <c r="A6" s="176"/>
      <c r="B6" s="183"/>
      <c r="C6" s="176"/>
      <c r="D6" s="216"/>
      <c r="E6" s="251"/>
      <c r="F6" s="252"/>
      <c r="G6" s="252"/>
      <c r="H6" s="252"/>
      <c r="I6" s="252"/>
      <c r="J6" s="253"/>
      <c r="K6" s="240"/>
    </row>
    <row r="7" spans="1:11" ht="15" customHeight="1">
      <c r="A7" s="176"/>
      <c r="B7" s="183"/>
      <c r="C7" s="176"/>
      <c r="D7" s="216"/>
      <c r="E7" s="251"/>
      <c r="F7" s="252"/>
      <c r="G7" s="252"/>
      <c r="H7" s="252"/>
      <c r="I7" s="252"/>
      <c r="J7" s="253"/>
      <c r="K7" s="240"/>
    </row>
    <row r="8" spans="1:11" ht="15" customHeight="1">
      <c r="A8" s="176"/>
      <c r="B8" s="183"/>
      <c r="C8" s="176"/>
      <c r="D8" s="216"/>
      <c r="E8" s="251"/>
      <c r="F8" s="252"/>
      <c r="G8" s="252"/>
      <c r="H8" s="252"/>
      <c r="I8" s="252"/>
      <c r="J8" s="253"/>
      <c r="K8" s="240"/>
    </row>
    <row r="9" spans="1:11" ht="15.75" customHeight="1" thickBot="1">
      <c r="A9" s="176"/>
      <c r="B9" s="183"/>
      <c r="C9" s="176"/>
      <c r="D9" s="216"/>
      <c r="E9" s="254"/>
      <c r="F9" s="255"/>
      <c r="G9" s="255"/>
      <c r="H9" s="255"/>
      <c r="I9" s="255"/>
      <c r="J9" s="256"/>
      <c r="K9" s="241"/>
    </row>
    <row r="10" spans="1:11" ht="57.75" customHeight="1" thickBot="1" thickTop="1">
      <c r="A10" s="177"/>
      <c r="B10" s="177"/>
      <c r="C10" s="176"/>
      <c r="D10" s="217"/>
      <c r="E10" s="242" t="s">
        <v>280</v>
      </c>
      <c r="F10" s="243"/>
      <c r="G10" s="242" t="s">
        <v>281</v>
      </c>
      <c r="H10" s="243"/>
      <c r="I10" s="242" t="s">
        <v>282</v>
      </c>
      <c r="J10" s="243"/>
      <c r="K10" s="244" t="s">
        <v>165</v>
      </c>
    </row>
    <row r="11" spans="1:11" ht="15.75" thickBot="1">
      <c r="A11" s="145"/>
      <c r="B11" s="145"/>
      <c r="C11" s="177"/>
      <c r="D11" s="145" t="s">
        <v>167</v>
      </c>
      <c r="E11" s="151" t="s">
        <v>16</v>
      </c>
      <c r="F11" s="152" t="s">
        <v>18</v>
      </c>
      <c r="G11" s="151" t="s">
        <v>16</v>
      </c>
      <c r="H11" s="152" t="s">
        <v>18</v>
      </c>
      <c r="I11" s="151" t="s">
        <v>16</v>
      </c>
      <c r="J11" s="152" t="s">
        <v>18</v>
      </c>
      <c r="K11" s="245"/>
    </row>
    <row r="12" spans="1:11" ht="15.75" thickBot="1">
      <c r="A12" s="58" t="s">
        <v>32</v>
      </c>
      <c r="B12" s="57" t="s">
        <v>19</v>
      </c>
      <c r="C12" s="1"/>
      <c r="D12" s="1"/>
      <c r="E12" s="66">
        <f>+G12+I12</f>
        <v>0</v>
      </c>
      <c r="F12" s="66">
        <f>+H12+J12</f>
        <v>0</v>
      </c>
      <c r="G12" s="120"/>
      <c r="H12" s="120"/>
      <c r="I12" s="120"/>
      <c r="J12" s="120"/>
      <c r="K12" s="121"/>
    </row>
    <row r="13" spans="1:11" ht="15.75" thickBot="1">
      <c r="A13" s="58" t="s">
        <v>32</v>
      </c>
      <c r="B13" s="57" t="s">
        <v>20</v>
      </c>
      <c r="C13" s="1"/>
      <c r="D13" s="1"/>
      <c r="E13" s="66">
        <f aca="true" t="shared" si="0" ref="E13:E23">+G13+I13</f>
        <v>0</v>
      </c>
      <c r="F13" s="66">
        <f aca="true" t="shared" si="1" ref="F13:F25">+H13+J13</f>
        <v>0</v>
      </c>
      <c r="G13" s="120"/>
      <c r="H13" s="120"/>
      <c r="I13" s="120"/>
      <c r="J13" s="120"/>
      <c r="K13" s="121"/>
    </row>
    <row r="14" spans="1:11" ht="15.75" thickBot="1">
      <c r="A14" s="58" t="s">
        <v>32</v>
      </c>
      <c r="B14" s="57" t="s">
        <v>21</v>
      </c>
      <c r="C14" s="1"/>
      <c r="D14" s="1"/>
      <c r="E14" s="66">
        <f t="shared" si="0"/>
        <v>0</v>
      </c>
      <c r="F14" s="66">
        <f t="shared" si="1"/>
        <v>0</v>
      </c>
      <c r="G14" s="120"/>
      <c r="H14" s="120"/>
      <c r="I14" s="120"/>
      <c r="J14" s="120"/>
      <c r="K14" s="121"/>
    </row>
    <row r="15" spans="1:11" ht="15.75" thickBot="1">
      <c r="A15" s="58" t="s">
        <v>32</v>
      </c>
      <c r="B15" s="57" t="s">
        <v>22</v>
      </c>
      <c r="C15" s="1"/>
      <c r="D15" s="1"/>
      <c r="E15" s="66">
        <f t="shared" si="0"/>
        <v>0</v>
      </c>
      <c r="F15" s="66">
        <f t="shared" si="1"/>
        <v>0</v>
      </c>
      <c r="G15" s="120"/>
      <c r="H15" s="120"/>
      <c r="I15" s="120"/>
      <c r="J15" s="120"/>
      <c r="K15" s="121"/>
    </row>
    <row r="16" spans="1:11" ht="15.75" thickBot="1">
      <c r="A16" s="58" t="s">
        <v>32</v>
      </c>
      <c r="B16" s="57" t="s">
        <v>23</v>
      </c>
      <c r="C16" s="4"/>
      <c r="D16" s="1"/>
      <c r="E16" s="66">
        <f t="shared" si="0"/>
        <v>0</v>
      </c>
      <c r="F16" s="66">
        <f t="shared" si="1"/>
        <v>0</v>
      </c>
      <c r="G16" s="120"/>
      <c r="H16" s="120"/>
      <c r="I16" s="120"/>
      <c r="J16" s="120"/>
      <c r="K16" s="121"/>
    </row>
    <row r="17" spans="1:11" ht="15.75" thickBot="1">
      <c r="A17" s="58" t="s">
        <v>32</v>
      </c>
      <c r="B17" s="57" t="s">
        <v>24</v>
      </c>
      <c r="C17" s="1"/>
      <c r="D17" s="1"/>
      <c r="E17" s="66">
        <f t="shared" si="0"/>
        <v>0</v>
      </c>
      <c r="F17" s="66">
        <f t="shared" si="1"/>
        <v>0</v>
      </c>
      <c r="G17" s="120"/>
      <c r="H17" s="120"/>
      <c r="I17" s="120"/>
      <c r="J17" s="120"/>
      <c r="K17" s="121"/>
    </row>
    <row r="18" spans="1:11" ht="15.75" thickBot="1">
      <c r="A18" s="58" t="s">
        <v>32</v>
      </c>
      <c r="B18" s="57" t="s">
        <v>25</v>
      </c>
      <c r="C18" s="1"/>
      <c r="D18" s="1"/>
      <c r="E18" s="66">
        <f t="shared" si="0"/>
        <v>0</v>
      </c>
      <c r="F18" s="66">
        <f t="shared" si="1"/>
        <v>0</v>
      </c>
      <c r="G18" s="120"/>
      <c r="H18" s="120"/>
      <c r="I18" s="120"/>
      <c r="J18" s="120"/>
      <c r="K18" s="121"/>
    </row>
    <row r="19" spans="1:11" ht="15.75" thickBot="1">
      <c r="A19" s="58" t="s">
        <v>32</v>
      </c>
      <c r="B19" s="57" t="s">
        <v>26</v>
      </c>
      <c r="C19" s="1"/>
      <c r="D19" s="1"/>
      <c r="E19" s="66">
        <f t="shared" si="0"/>
        <v>0</v>
      </c>
      <c r="F19" s="66">
        <f t="shared" si="1"/>
        <v>0</v>
      </c>
      <c r="G19" s="120"/>
      <c r="H19" s="120"/>
      <c r="I19" s="120"/>
      <c r="J19" s="120"/>
      <c r="K19" s="121"/>
    </row>
    <row r="20" spans="1:11" ht="15.75" thickBot="1">
      <c r="A20" s="58" t="s">
        <v>32</v>
      </c>
      <c r="B20" s="57" t="s">
        <v>27</v>
      </c>
      <c r="C20" s="1"/>
      <c r="D20" s="1"/>
      <c r="E20" s="66">
        <f t="shared" si="0"/>
        <v>0</v>
      </c>
      <c r="F20" s="66">
        <f t="shared" si="1"/>
        <v>0</v>
      </c>
      <c r="G20" s="120"/>
      <c r="H20" s="120"/>
      <c r="I20" s="120"/>
      <c r="J20" s="120"/>
      <c r="K20" s="121"/>
    </row>
    <row r="21" spans="1:11" ht="15.75" thickBot="1">
      <c r="A21" s="58" t="s">
        <v>32</v>
      </c>
      <c r="B21" s="57" t="s">
        <v>28</v>
      </c>
      <c r="C21" s="25"/>
      <c r="D21" s="1"/>
      <c r="E21" s="66">
        <f t="shared" si="0"/>
        <v>0</v>
      </c>
      <c r="F21" s="66">
        <f t="shared" si="1"/>
        <v>0</v>
      </c>
      <c r="G21" s="120"/>
      <c r="H21" s="120"/>
      <c r="I21" s="120"/>
      <c r="J21" s="120"/>
      <c r="K21" s="121"/>
    </row>
    <row r="22" spans="1:11" ht="15.75" thickBot="1">
      <c r="A22" s="58" t="s">
        <v>32</v>
      </c>
      <c r="B22" s="57" t="s">
        <v>29</v>
      </c>
      <c r="C22" s="1"/>
      <c r="D22" s="1"/>
      <c r="E22" s="66">
        <f t="shared" si="0"/>
        <v>0</v>
      </c>
      <c r="F22" s="66">
        <f t="shared" si="1"/>
        <v>0</v>
      </c>
      <c r="G22" s="120"/>
      <c r="H22" s="120"/>
      <c r="I22" s="120"/>
      <c r="J22" s="120"/>
      <c r="K22" s="121"/>
    </row>
    <row r="23" spans="1:11" ht="15.75" thickBot="1">
      <c r="A23" s="58" t="s">
        <v>32</v>
      </c>
      <c r="B23" s="57" t="s">
        <v>30</v>
      </c>
      <c r="C23" s="1"/>
      <c r="D23" s="1"/>
      <c r="E23" s="66">
        <f t="shared" si="0"/>
        <v>0</v>
      </c>
      <c r="F23" s="66">
        <f t="shared" si="1"/>
        <v>0</v>
      </c>
      <c r="G23" s="120"/>
      <c r="H23" s="120"/>
      <c r="I23" s="120"/>
      <c r="J23" s="120"/>
      <c r="K23" s="121"/>
    </row>
    <row r="24" spans="1:11" ht="15.75" thickBot="1">
      <c r="A24" s="58" t="s">
        <v>32</v>
      </c>
      <c r="B24" s="57" t="s">
        <v>31</v>
      </c>
      <c r="C24" s="1"/>
      <c r="D24" s="1"/>
      <c r="E24" s="66">
        <f>+G24+I24</f>
        <v>0</v>
      </c>
      <c r="F24" s="66">
        <f t="shared" si="1"/>
        <v>0</v>
      </c>
      <c r="G24" s="120"/>
      <c r="H24" s="120"/>
      <c r="I24" s="120"/>
      <c r="J24" s="120"/>
      <c r="K24" s="121"/>
    </row>
    <row r="25" spans="1:11" ht="15.75" thickBot="1">
      <c r="A25" s="54" t="s">
        <v>32</v>
      </c>
      <c r="B25" s="55" t="s">
        <v>285</v>
      </c>
      <c r="C25" s="1"/>
      <c r="D25" s="1"/>
      <c r="E25" s="66">
        <f>+G25+I25</f>
        <v>0</v>
      </c>
      <c r="F25" s="66">
        <f t="shared" si="1"/>
        <v>0</v>
      </c>
      <c r="G25" s="120"/>
      <c r="H25" s="120"/>
      <c r="I25" s="120"/>
      <c r="J25" s="120"/>
      <c r="K25" s="121"/>
    </row>
    <row r="26" spans="1:11" ht="15.75" thickBot="1">
      <c r="A26" s="173" t="s">
        <v>154</v>
      </c>
      <c r="B26" s="174"/>
      <c r="C26" s="112">
        <f>+D26/'Metas Muni'!L6</f>
        <v>0</v>
      </c>
      <c r="D26" s="113">
        <f>+E26/K26</f>
        <v>0</v>
      </c>
      <c r="E26" s="122">
        <f aca="true" t="shared" si="2" ref="E26:J26">SUM(E12:E25)</f>
        <v>0</v>
      </c>
      <c r="F26" s="122">
        <f t="shared" si="2"/>
        <v>0</v>
      </c>
      <c r="G26" s="122">
        <f t="shared" si="2"/>
        <v>0</v>
      </c>
      <c r="H26" s="122">
        <f t="shared" si="2"/>
        <v>0</v>
      </c>
      <c r="I26" s="122">
        <f t="shared" si="2"/>
        <v>0</v>
      </c>
      <c r="J26" s="122">
        <f t="shared" si="2"/>
        <v>0</v>
      </c>
      <c r="K26" s="122">
        <v>19447</v>
      </c>
    </row>
    <row r="27" spans="1:11" ht="15.75" thickBot="1">
      <c r="A27" s="58" t="s">
        <v>33</v>
      </c>
      <c r="B27" s="57" t="s">
        <v>34</v>
      </c>
      <c r="C27" s="1"/>
      <c r="D27" s="1"/>
      <c r="E27" s="66">
        <f aca="true" t="shared" si="3" ref="E27:F37">+G27+I27</f>
        <v>0</v>
      </c>
      <c r="F27" s="123">
        <f t="shared" si="3"/>
        <v>0</v>
      </c>
      <c r="G27" s="120"/>
      <c r="H27" s="120"/>
      <c r="I27" s="120"/>
      <c r="J27" s="120"/>
      <c r="K27" s="121"/>
    </row>
    <row r="28" spans="1:11" ht="15.75" thickBot="1">
      <c r="A28" s="58" t="s">
        <v>33</v>
      </c>
      <c r="B28" s="57" t="s">
        <v>35</v>
      </c>
      <c r="C28" s="1"/>
      <c r="D28" s="1"/>
      <c r="E28" s="66">
        <f t="shared" si="3"/>
        <v>0</v>
      </c>
      <c r="F28" s="123">
        <f t="shared" si="3"/>
        <v>0</v>
      </c>
      <c r="G28" s="120"/>
      <c r="H28" s="120"/>
      <c r="I28" s="120"/>
      <c r="J28" s="120"/>
      <c r="K28" s="121"/>
    </row>
    <row r="29" spans="1:11" ht="15.75" thickBot="1">
      <c r="A29" s="58" t="s">
        <v>33</v>
      </c>
      <c r="B29" s="57" t="s">
        <v>36</v>
      </c>
      <c r="C29" s="1"/>
      <c r="D29" s="1"/>
      <c r="E29" s="66">
        <f t="shared" si="3"/>
        <v>0</v>
      </c>
      <c r="F29" s="123">
        <f t="shared" si="3"/>
        <v>0</v>
      </c>
      <c r="G29" s="120"/>
      <c r="H29" s="120"/>
      <c r="I29" s="120"/>
      <c r="J29" s="120"/>
      <c r="K29" s="121"/>
    </row>
    <row r="30" spans="1:11" ht="15.75" thickBot="1">
      <c r="A30" s="58" t="s">
        <v>33</v>
      </c>
      <c r="B30" s="57" t="s">
        <v>37</v>
      </c>
      <c r="C30" s="1"/>
      <c r="D30" s="1"/>
      <c r="E30" s="66">
        <f t="shared" si="3"/>
        <v>0</v>
      </c>
      <c r="F30" s="123">
        <f t="shared" si="3"/>
        <v>0</v>
      </c>
      <c r="G30" s="120"/>
      <c r="H30" s="120"/>
      <c r="I30" s="120"/>
      <c r="J30" s="120"/>
      <c r="K30" s="121"/>
    </row>
    <row r="31" spans="1:11" ht="15.75" thickBot="1">
      <c r="A31" s="58" t="s">
        <v>33</v>
      </c>
      <c r="B31" s="57" t="s">
        <v>38</v>
      </c>
      <c r="C31" s="1"/>
      <c r="D31" s="1"/>
      <c r="E31" s="66">
        <f t="shared" si="3"/>
        <v>0</v>
      </c>
      <c r="F31" s="123">
        <f t="shared" si="3"/>
        <v>0</v>
      </c>
      <c r="G31" s="120"/>
      <c r="H31" s="120"/>
      <c r="I31" s="120"/>
      <c r="J31" s="120"/>
      <c r="K31" s="121"/>
    </row>
    <row r="32" spans="1:11" ht="15.75" thickBot="1">
      <c r="A32" s="58" t="s">
        <v>33</v>
      </c>
      <c r="B32" s="57" t="s">
        <v>39</v>
      </c>
      <c r="C32" s="1"/>
      <c r="D32" s="1"/>
      <c r="E32" s="66">
        <f t="shared" si="3"/>
        <v>0</v>
      </c>
      <c r="F32" s="123">
        <f t="shared" si="3"/>
        <v>0</v>
      </c>
      <c r="G32" s="120"/>
      <c r="H32" s="120"/>
      <c r="I32" s="120"/>
      <c r="J32" s="120"/>
      <c r="K32" s="121"/>
    </row>
    <row r="33" spans="1:11" ht="15.75" thickBot="1">
      <c r="A33" s="58" t="s">
        <v>33</v>
      </c>
      <c r="B33" s="57" t="s">
        <v>40</v>
      </c>
      <c r="C33" s="1"/>
      <c r="D33" s="1"/>
      <c r="E33" s="66">
        <f t="shared" si="3"/>
        <v>0</v>
      </c>
      <c r="F33" s="123">
        <f t="shared" si="3"/>
        <v>0</v>
      </c>
      <c r="G33" s="120"/>
      <c r="H33" s="120"/>
      <c r="I33" s="120"/>
      <c r="J33" s="120"/>
      <c r="K33" s="121"/>
    </row>
    <row r="34" spans="1:11" ht="15.75" thickBot="1">
      <c r="A34" s="58" t="s">
        <v>33</v>
      </c>
      <c r="B34" s="57" t="s">
        <v>41</v>
      </c>
      <c r="C34" s="1"/>
      <c r="D34" s="1"/>
      <c r="E34" s="66">
        <f t="shared" si="3"/>
        <v>0</v>
      </c>
      <c r="F34" s="123">
        <f t="shared" si="3"/>
        <v>0</v>
      </c>
      <c r="G34" s="120"/>
      <c r="H34" s="120"/>
      <c r="I34" s="120"/>
      <c r="J34" s="120"/>
      <c r="K34" s="121"/>
    </row>
    <row r="35" spans="1:11" ht="15.75" thickBot="1">
      <c r="A35" s="58" t="s">
        <v>33</v>
      </c>
      <c r="B35" s="57" t="s">
        <v>42</v>
      </c>
      <c r="C35" s="1"/>
      <c r="D35" s="1"/>
      <c r="E35" s="66">
        <f t="shared" si="3"/>
        <v>0</v>
      </c>
      <c r="F35" s="123">
        <f t="shared" si="3"/>
        <v>0</v>
      </c>
      <c r="G35" s="120"/>
      <c r="H35" s="120"/>
      <c r="I35" s="120"/>
      <c r="J35" s="120"/>
      <c r="K35" s="121"/>
    </row>
    <row r="36" spans="1:11" ht="15.75" thickBot="1">
      <c r="A36" s="58" t="s">
        <v>33</v>
      </c>
      <c r="B36" s="57" t="s">
        <v>43</v>
      </c>
      <c r="C36" s="1"/>
      <c r="D36" s="1"/>
      <c r="E36" s="66">
        <f t="shared" si="3"/>
        <v>0</v>
      </c>
      <c r="F36" s="123">
        <f t="shared" si="3"/>
        <v>0</v>
      </c>
      <c r="G36" s="120"/>
      <c r="H36" s="120"/>
      <c r="I36" s="120"/>
      <c r="J36" s="120"/>
      <c r="K36" s="121"/>
    </row>
    <row r="37" spans="1:11" ht="15.75" thickBot="1">
      <c r="A37" s="58" t="s">
        <v>33</v>
      </c>
      <c r="B37" s="55" t="s">
        <v>267</v>
      </c>
      <c r="C37" s="1"/>
      <c r="D37" s="1"/>
      <c r="E37" s="66">
        <f t="shared" si="3"/>
        <v>0</v>
      </c>
      <c r="F37" s="66">
        <f t="shared" si="3"/>
        <v>0</v>
      </c>
      <c r="G37" s="120"/>
      <c r="H37" s="120"/>
      <c r="I37" s="120"/>
      <c r="J37" s="120"/>
      <c r="K37" s="121"/>
    </row>
    <row r="38" spans="1:11" ht="15.75" thickBot="1">
      <c r="A38" s="173" t="s">
        <v>155</v>
      </c>
      <c r="B38" s="174"/>
      <c r="C38" s="112">
        <f>+D38/'Metas Muni'!L7</f>
        <v>0</v>
      </c>
      <c r="D38" s="113">
        <f>+F38/K38</f>
        <v>0</v>
      </c>
      <c r="E38" s="122">
        <f aca="true" t="shared" si="4" ref="E38:J38">SUM(E27:E37)</f>
        <v>0</v>
      </c>
      <c r="F38" s="122">
        <f t="shared" si="4"/>
        <v>0</v>
      </c>
      <c r="G38" s="122">
        <f t="shared" si="4"/>
        <v>0</v>
      </c>
      <c r="H38" s="122">
        <f t="shared" si="4"/>
        <v>0</v>
      </c>
      <c r="I38" s="122">
        <f t="shared" si="4"/>
        <v>0</v>
      </c>
      <c r="J38" s="122">
        <f t="shared" si="4"/>
        <v>0</v>
      </c>
      <c r="K38" s="122">
        <v>18493</v>
      </c>
    </row>
    <row r="39" spans="1:11" ht="15.75" thickBot="1">
      <c r="A39" s="58" t="s">
        <v>236</v>
      </c>
      <c r="B39" s="57" t="s">
        <v>237</v>
      </c>
      <c r="C39" s="1"/>
      <c r="D39" s="25"/>
      <c r="E39" s="66">
        <f aca="true" t="shared" si="5" ref="E39:F42">+G39+I39</f>
        <v>0</v>
      </c>
      <c r="F39" s="123">
        <f t="shared" si="5"/>
        <v>0</v>
      </c>
      <c r="G39" s="120"/>
      <c r="H39" s="120"/>
      <c r="I39" s="120"/>
      <c r="J39" s="120"/>
      <c r="K39" s="121"/>
    </row>
    <row r="40" spans="1:11" ht="15.75" thickBot="1">
      <c r="A40" s="58" t="s">
        <v>236</v>
      </c>
      <c r="B40" s="57" t="s">
        <v>238</v>
      </c>
      <c r="C40" s="1"/>
      <c r="D40" s="25"/>
      <c r="E40" s="66">
        <f t="shared" si="5"/>
        <v>0</v>
      </c>
      <c r="F40" s="123">
        <f t="shared" si="5"/>
        <v>0</v>
      </c>
      <c r="G40" s="120"/>
      <c r="H40" s="120"/>
      <c r="I40" s="120"/>
      <c r="J40" s="120"/>
      <c r="K40" s="121"/>
    </row>
    <row r="41" spans="1:11" ht="15.75" thickBot="1">
      <c r="A41" s="58" t="s">
        <v>236</v>
      </c>
      <c r="B41" s="57" t="s">
        <v>239</v>
      </c>
      <c r="C41" s="1"/>
      <c r="D41" s="25"/>
      <c r="E41" s="66">
        <f t="shared" si="5"/>
        <v>0</v>
      </c>
      <c r="F41" s="123">
        <f t="shared" si="5"/>
        <v>0</v>
      </c>
      <c r="G41" s="120"/>
      <c r="H41" s="120"/>
      <c r="I41" s="120"/>
      <c r="J41" s="120"/>
      <c r="K41" s="121"/>
    </row>
    <row r="42" spans="1:11" ht="15.75" thickBot="1">
      <c r="A42" s="58" t="s">
        <v>236</v>
      </c>
      <c r="B42" s="57" t="s">
        <v>240</v>
      </c>
      <c r="C42" s="90"/>
      <c r="D42" s="25"/>
      <c r="E42" s="66">
        <f t="shared" si="5"/>
        <v>0</v>
      </c>
      <c r="F42" s="123">
        <f t="shared" si="5"/>
        <v>0</v>
      </c>
      <c r="G42" s="120"/>
      <c r="H42" s="120"/>
      <c r="I42" s="120"/>
      <c r="J42" s="120"/>
      <c r="K42" s="121"/>
    </row>
    <row r="43" spans="1:11" ht="15.75" thickBot="1">
      <c r="A43" s="178" t="s">
        <v>241</v>
      </c>
      <c r="B43" s="179"/>
      <c r="C43" s="112">
        <f>+D43/'Metas Muni'!L8</f>
        <v>0</v>
      </c>
      <c r="D43" s="113">
        <f>+F43/K43</f>
        <v>0</v>
      </c>
      <c r="E43" s="114">
        <f aca="true" t="shared" si="6" ref="E43:J43">SUM(E39:E42)</f>
        <v>0</v>
      </c>
      <c r="F43" s="114">
        <f t="shared" si="6"/>
        <v>0</v>
      </c>
      <c r="G43" s="122">
        <f t="shared" si="6"/>
        <v>0</v>
      </c>
      <c r="H43" s="122">
        <f t="shared" si="6"/>
        <v>0</v>
      </c>
      <c r="I43" s="122">
        <f t="shared" si="6"/>
        <v>0</v>
      </c>
      <c r="J43" s="122">
        <f t="shared" si="6"/>
        <v>0</v>
      </c>
      <c r="K43" s="122">
        <v>390</v>
      </c>
    </row>
    <row r="44" spans="1:11" ht="15.75" thickBot="1">
      <c r="A44" s="58" t="s">
        <v>242</v>
      </c>
      <c r="B44" s="57" t="s">
        <v>243</v>
      </c>
      <c r="C44" s="1"/>
      <c r="D44" s="25"/>
      <c r="E44" s="66">
        <f aca="true" t="shared" si="7" ref="E44:E108">+G44+I44</f>
        <v>0</v>
      </c>
      <c r="F44" s="123">
        <f>+H44+J44</f>
        <v>0</v>
      </c>
      <c r="G44" s="120"/>
      <c r="H44" s="120"/>
      <c r="I44" s="120"/>
      <c r="J44" s="120"/>
      <c r="K44" s="121"/>
    </row>
    <row r="45" spans="1:11" ht="15.75" thickBot="1">
      <c r="A45" s="58" t="s">
        <v>242</v>
      </c>
      <c r="B45" s="57" t="s">
        <v>244</v>
      </c>
      <c r="C45" s="1"/>
      <c r="D45" s="25"/>
      <c r="E45" s="66">
        <f t="shared" si="7"/>
        <v>0</v>
      </c>
      <c r="F45" s="123">
        <f>+H45+J45</f>
        <v>0</v>
      </c>
      <c r="G45" s="120"/>
      <c r="H45" s="120"/>
      <c r="I45" s="120"/>
      <c r="J45" s="120"/>
      <c r="K45" s="121"/>
    </row>
    <row r="46" spans="1:11" ht="15.75" thickBot="1">
      <c r="A46" s="58" t="s">
        <v>242</v>
      </c>
      <c r="B46" s="57" t="s">
        <v>245</v>
      </c>
      <c r="C46" s="1"/>
      <c r="D46" s="25"/>
      <c r="E46" s="66">
        <f t="shared" si="7"/>
        <v>0</v>
      </c>
      <c r="F46" s="123">
        <f>+H46+J46</f>
        <v>0</v>
      </c>
      <c r="G46" s="120"/>
      <c r="H46" s="120"/>
      <c r="I46" s="120"/>
      <c r="J46" s="120"/>
      <c r="K46" s="121"/>
    </row>
    <row r="47" spans="1:11" ht="15.75" thickBot="1">
      <c r="A47" s="58" t="s">
        <v>242</v>
      </c>
      <c r="B47" s="57" t="s">
        <v>246</v>
      </c>
      <c r="C47" s="91"/>
      <c r="D47" s="25"/>
      <c r="E47" s="66">
        <f t="shared" si="7"/>
        <v>0</v>
      </c>
      <c r="F47" s="123">
        <f>+H47+J47</f>
        <v>0</v>
      </c>
      <c r="G47" s="120"/>
      <c r="H47" s="120"/>
      <c r="I47" s="120"/>
      <c r="J47" s="120"/>
      <c r="K47" s="121"/>
    </row>
    <row r="48" spans="1:11" ht="15.75" thickBot="1">
      <c r="A48" s="178" t="s">
        <v>247</v>
      </c>
      <c r="B48" s="179"/>
      <c r="C48" s="112">
        <f>+D48/'Metas Muni'!L9</f>
        <v>0</v>
      </c>
      <c r="D48" s="113">
        <f>+F48/K48</f>
        <v>0</v>
      </c>
      <c r="E48" s="114">
        <f aca="true" t="shared" si="8" ref="E48:J48">SUM(E44:E47)</f>
        <v>0</v>
      </c>
      <c r="F48" s="114">
        <f t="shared" si="8"/>
        <v>0</v>
      </c>
      <c r="G48" s="122">
        <f t="shared" si="8"/>
        <v>0</v>
      </c>
      <c r="H48" s="122">
        <f t="shared" si="8"/>
        <v>0</v>
      </c>
      <c r="I48" s="122">
        <f t="shared" si="8"/>
        <v>0</v>
      </c>
      <c r="J48" s="122">
        <f t="shared" si="8"/>
        <v>0</v>
      </c>
      <c r="K48" s="122">
        <v>481</v>
      </c>
    </row>
    <row r="49" spans="1:11" ht="15.75" thickBot="1">
      <c r="A49" s="58" t="s">
        <v>54</v>
      </c>
      <c r="B49" s="57" t="s">
        <v>44</v>
      </c>
      <c r="C49" s="1"/>
      <c r="D49" s="1"/>
      <c r="E49" s="66">
        <f t="shared" si="7"/>
        <v>0</v>
      </c>
      <c r="F49" s="123">
        <f aca="true" t="shared" si="9" ref="F49:F58">+H49+J49</f>
        <v>0</v>
      </c>
      <c r="G49" s="120"/>
      <c r="H49" s="120"/>
      <c r="I49" s="120"/>
      <c r="J49" s="120"/>
      <c r="K49" s="121"/>
    </row>
    <row r="50" spans="1:11" ht="15.75" thickBot="1">
      <c r="A50" s="58" t="s">
        <v>54</v>
      </c>
      <c r="B50" s="57" t="s">
        <v>45</v>
      </c>
      <c r="C50" s="1"/>
      <c r="D50" s="1"/>
      <c r="E50" s="66">
        <f t="shared" si="7"/>
        <v>0</v>
      </c>
      <c r="F50" s="123">
        <f t="shared" si="9"/>
        <v>0</v>
      </c>
      <c r="G50" s="120"/>
      <c r="H50" s="120"/>
      <c r="I50" s="120"/>
      <c r="J50" s="120"/>
      <c r="K50" s="121"/>
    </row>
    <row r="51" spans="1:11" ht="15.75" thickBot="1">
      <c r="A51" s="58" t="s">
        <v>54</v>
      </c>
      <c r="B51" s="57" t="s">
        <v>46</v>
      </c>
      <c r="C51" s="1"/>
      <c r="D51" s="1"/>
      <c r="E51" s="66">
        <f t="shared" si="7"/>
        <v>0</v>
      </c>
      <c r="F51" s="123">
        <f t="shared" si="9"/>
        <v>0</v>
      </c>
      <c r="G51" s="120"/>
      <c r="H51" s="120"/>
      <c r="I51" s="120"/>
      <c r="J51" s="120"/>
      <c r="K51" s="121"/>
    </row>
    <row r="52" spans="1:11" ht="15.75" thickBot="1">
      <c r="A52" s="58" t="s">
        <v>54</v>
      </c>
      <c r="B52" s="57" t="s">
        <v>47</v>
      </c>
      <c r="C52" s="1"/>
      <c r="D52" s="1"/>
      <c r="E52" s="66">
        <f t="shared" si="7"/>
        <v>0</v>
      </c>
      <c r="F52" s="123">
        <f t="shared" si="9"/>
        <v>0</v>
      </c>
      <c r="G52" s="120"/>
      <c r="H52" s="120"/>
      <c r="I52" s="120"/>
      <c r="J52" s="120"/>
      <c r="K52" s="121"/>
    </row>
    <row r="53" spans="1:11" ht="15.75" thickBot="1">
      <c r="A53" s="58" t="s">
        <v>54</v>
      </c>
      <c r="B53" s="57" t="s">
        <v>48</v>
      </c>
      <c r="C53" s="1"/>
      <c r="D53" s="1"/>
      <c r="E53" s="66">
        <f t="shared" si="7"/>
        <v>0</v>
      </c>
      <c r="F53" s="123">
        <f t="shared" si="9"/>
        <v>0</v>
      </c>
      <c r="G53" s="120"/>
      <c r="H53" s="120"/>
      <c r="I53" s="120"/>
      <c r="J53" s="120"/>
      <c r="K53" s="121"/>
    </row>
    <row r="54" spans="1:11" ht="15.75" thickBot="1">
      <c r="A54" s="58" t="s">
        <v>54</v>
      </c>
      <c r="B54" s="57" t="s">
        <v>49</v>
      </c>
      <c r="C54" s="1"/>
      <c r="D54" s="1"/>
      <c r="E54" s="66">
        <f t="shared" si="7"/>
        <v>0</v>
      </c>
      <c r="F54" s="123">
        <f t="shared" si="9"/>
        <v>0</v>
      </c>
      <c r="G54" s="120"/>
      <c r="H54" s="120"/>
      <c r="I54" s="120"/>
      <c r="J54" s="120"/>
      <c r="K54" s="121"/>
    </row>
    <row r="55" spans="1:11" ht="15.75" thickBot="1">
      <c r="A55" s="58" t="s">
        <v>54</v>
      </c>
      <c r="B55" s="57" t="s">
        <v>50</v>
      </c>
      <c r="C55" s="1"/>
      <c r="D55" s="1"/>
      <c r="E55" s="66">
        <f t="shared" si="7"/>
        <v>0</v>
      </c>
      <c r="F55" s="123">
        <f t="shared" si="9"/>
        <v>0</v>
      </c>
      <c r="G55" s="120"/>
      <c r="H55" s="120"/>
      <c r="I55" s="120"/>
      <c r="J55" s="120"/>
      <c r="K55" s="121"/>
    </row>
    <row r="56" spans="1:11" ht="15.75" thickBot="1">
      <c r="A56" s="58" t="s">
        <v>54</v>
      </c>
      <c r="B56" s="57" t="s">
        <v>51</v>
      </c>
      <c r="C56" s="1"/>
      <c r="D56" s="1"/>
      <c r="E56" s="66">
        <f t="shared" si="7"/>
        <v>0</v>
      </c>
      <c r="F56" s="123">
        <f t="shared" si="9"/>
        <v>0</v>
      </c>
      <c r="G56" s="120"/>
      <c r="H56" s="120"/>
      <c r="I56" s="120"/>
      <c r="J56" s="120"/>
      <c r="K56" s="121"/>
    </row>
    <row r="57" spans="1:11" ht="15.75" thickBot="1">
      <c r="A57" s="58" t="s">
        <v>54</v>
      </c>
      <c r="B57" s="57" t="s">
        <v>52</v>
      </c>
      <c r="C57" s="1"/>
      <c r="D57" s="1"/>
      <c r="E57" s="66">
        <f t="shared" si="7"/>
        <v>0</v>
      </c>
      <c r="F57" s="123">
        <f t="shared" si="9"/>
        <v>0</v>
      </c>
      <c r="G57" s="120"/>
      <c r="H57" s="120"/>
      <c r="I57" s="120"/>
      <c r="J57" s="120"/>
      <c r="K57" s="121"/>
    </row>
    <row r="58" spans="1:11" ht="15.75" thickBot="1">
      <c r="A58" s="58" t="s">
        <v>54</v>
      </c>
      <c r="B58" s="57" t="s">
        <v>53</v>
      </c>
      <c r="C58" s="1"/>
      <c r="D58" s="1"/>
      <c r="E58" s="66">
        <f t="shared" si="7"/>
        <v>0</v>
      </c>
      <c r="F58" s="123">
        <f t="shared" si="9"/>
        <v>0</v>
      </c>
      <c r="G58" s="120"/>
      <c r="H58" s="120"/>
      <c r="I58" s="120"/>
      <c r="J58" s="120"/>
      <c r="K58" s="121"/>
    </row>
    <row r="59" spans="1:11" ht="15.75" thickBot="1">
      <c r="A59" s="173" t="s">
        <v>156</v>
      </c>
      <c r="B59" s="174"/>
      <c r="C59" s="112">
        <f>+D59/'Metas Muni'!L10</f>
        <v>0</v>
      </c>
      <c r="D59" s="113">
        <f>+F59/K59</f>
        <v>0</v>
      </c>
      <c r="E59" s="122">
        <f aca="true" t="shared" si="10" ref="E59:J59">SUM(E49:E58)</f>
        <v>0</v>
      </c>
      <c r="F59" s="122">
        <f t="shared" si="10"/>
        <v>0</v>
      </c>
      <c r="G59" s="122">
        <f t="shared" si="10"/>
        <v>0</v>
      </c>
      <c r="H59" s="122">
        <f t="shared" si="10"/>
        <v>0</v>
      </c>
      <c r="I59" s="122">
        <f t="shared" si="10"/>
        <v>0</v>
      </c>
      <c r="J59" s="122">
        <f t="shared" si="10"/>
        <v>0</v>
      </c>
      <c r="K59" s="122">
        <v>1518</v>
      </c>
    </row>
    <row r="60" spans="1:11" ht="15.75" thickBot="1">
      <c r="A60" s="58" t="s">
        <v>68</v>
      </c>
      <c r="B60" s="57" t="s">
        <v>55</v>
      </c>
      <c r="C60" s="1"/>
      <c r="D60" s="1"/>
      <c r="E60" s="66">
        <f t="shared" si="7"/>
        <v>0</v>
      </c>
      <c r="F60" s="123">
        <f aca="true" t="shared" si="11" ref="F60:F72">+H60+J60</f>
        <v>0</v>
      </c>
      <c r="G60" s="120"/>
      <c r="H60" s="120"/>
      <c r="I60" s="120"/>
      <c r="J60" s="120"/>
      <c r="K60" s="121"/>
    </row>
    <row r="61" spans="1:11" ht="15.75" thickBot="1">
      <c r="A61" s="58" t="s">
        <v>68</v>
      </c>
      <c r="B61" s="57" t="s">
        <v>56</v>
      </c>
      <c r="C61" s="1"/>
      <c r="D61" s="1"/>
      <c r="E61" s="66">
        <f t="shared" si="7"/>
        <v>0</v>
      </c>
      <c r="F61" s="123">
        <f t="shared" si="11"/>
        <v>0</v>
      </c>
      <c r="G61" s="120"/>
      <c r="H61" s="120"/>
      <c r="I61" s="120"/>
      <c r="J61" s="120"/>
      <c r="K61" s="121"/>
    </row>
    <row r="62" spans="1:11" ht="15.75" thickBot="1">
      <c r="A62" s="58" t="s">
        <v>68</v>
      </c>
      <c r="B62" s="57" t="s">
        <v>57</v>
      </c>
      <c r="C62" s="1"/>
      <c r="D62" s="1"/>
      <c r="E62" s="66">
        <f t="shared" si="7"/>
        <v>0</v>
      </c>
      <c r="F62" s="123">
        <f t="shared" si="11"/>
        <v>0</v>
      </c>
      <c r="G62" s="120"/>
      <c r="H62" s="120"/>
      <c r="I62" s="120"/>
      <c r="J62" s="120"/>
      <c r="K62" s="121"/>
    </row>
    <row r="63" spans="1:11" ht="15.75" thickBot="1">
      <c r="A63" s="58" t="s">
        <v>68</v>
      </c>
      <c r="B63" s="57" t="s">
        <v>58</v>
      </c>
      <c r="C63" s="1"/>
      <c r="D63" s="1"/>
      <c r="E63" s="66">
        <f t="shared" si="7"/>
        <v>0</v>
      </c>
      <c r="F63" s="123">
        <f t="shared" si="11"/>
        <v>0</v>
      </c>
      <c r="G63" s="120"/>
      <c r="H63" s="120"/>
      <c r="I63" s="120"/>
      <c r="J63" s="120"/>
      <c r="K63" s="121"/>
    </row>
    <row r="64" spans="1:11" ht="15.75" thickBot="1">
      <c r="A64" s="58" t="s">
        <v>68</v>
      </c>
      <c r="B64" s="57" t="s">
        <v>59</v>
      </c>
      <c r="C64" s="1"/>
      <c r="D64" s="1"/>
      <c r="E64" s="66">
        <f t="shared" si="7"/>
        <v>0</v>
      </c>
      <c r="F64" s="123">
        <f t="shared" si="11"/>
        <v>0</v>
      </c>
      <c r="G64" s="120"/>
      <c r="H64" s="120"/>
      <c r="I64" s="120"/>
      <c r="J64" s="120"/>
      <c r="K64" s="121"/>
    </row>
    <row r="65" spans="1:11" ht="15.75" thickBot="1">
      <c r="A65" s="58" t="s">
        <v>68</v>
      </c>
      <c r="B65" s="57" t="s">
        <v>60</v>
      </c>
      <c r="C65" s="1"/>
      <c r="D65" s="1"/>
      <c r="E65" s="66">
        <f t="shared" si="7"/>
        <v>0</v>
      </c>
      <c r="F65" s="123">
        <f t="shared" si="11"/>
        <v>0</v>
      </c>
      <c r="G65" s="120"/>
      <c r="H65" s="120"/>
      <c r="I65" s="120"/>
      <c r="J65" s="120"/>
      <c r="K65" s="121"/>
    </row>
    <row r="66" spans="1:11" ht="15.75" thickBot="1">
      <c r="A66" s="58" t="s">
        <v>68</v>
      </c>
      <c r="B66" s="57" t="s">
        <v>61</v>
      </c>
      <c r="C66" s="1"/>
      <c r="D66" s="1"/>
      <c r="E66" s="66">
        <f t="shared" si="7"/>
        <v>0</v>
      </c>
      <c r="F66" s="123">
        <f t="shared" si="11"/>
        <v>0</v>
      </c>
      <c r="G66" s="120"/>
      <c r="H66" s="120"/>
      <c r="I66" s="120"/>
      <c r="J66" s="120"/>
      <c r="K66" s="121"/>
    </row>
    <row r="67" spans="1:11" ht="15.75" thickBot="1">
      <c r="A67" s="58" t="s">
        <v>68</v>
      </c>
      <c r="B67" s="57" t="s">
        <v>62</v>
      </c>
      <c r="C67" s="1"/>
      <c r="D67" s="1"/>
      <c r="E67" s="66">
        <f t="shared" si="7"/>
        <v>0</v>
      </c>
      <c r="F67" s="123">
        <f t="shared" si="11"/>
        <v>0</v>
      </c>
      <c r="G67" s="120"/>
      <c r="H67" s="120"/>
      <c r="I67" s="120"/>
      <c r="J67" s="120"/>
      <c r="K67" s="121"/>
    </row>
    <row r="68" spans="1:11" ht="15.75" thickBot="1">
      <c r="A68" s="58" t="s">
        <v>68</v>
      </c>
      <c r="B68" s="57" t="s">
        <v>63</v>
      </c>
      <c r="C68" s="1"/>
      <c r="D68" s="1"/>
      <c r="E68" s="66">
        <f t="shared" si="7"/>
        <v>0</v>
      </c>
      <c r="F68" s="123">
        <f t="shared" si="11"/>
        <v>0</v>
      </c>
      <c r="G68" s="120"/>
      <c r="H68" s="120"/>
      <c r="I68" s="120"/>
      <c r="J68" s="120"/>
      <c r="K68" s="121"/>
    </row>
    <row r="69" spans="1:11" ht="15.75" thickBot="1">
      <c r="A69" s="58" t="s">
        <v>68</v>
      </c>
      <c r="B69" s="57" t="s">
        <v>64</v>
      </c>
      <c r="C69" s="1"/>
      <c r="D69" s="1"/>
      <c r="E69" s="66">
        <f t="shared" si="7"/>
        <v>0</v>
      </c>
      <c r="F69" s="123">
        <f t="shared" si="11"/>
        <v>0</v>
      </c>
      <c r="G69" s="120"/>
      <c r="H69" s="120"/>
      <c r="I69" s="120"/>
      <c r="J69" s="120"/>
      <c r="K69" s="121"/>
    </row>
    <row r="70" spans="1:11" ht="15.75" thickBot="1">
      <c r="A70" s="58" t="s">
        <v>68</v>
      </c>
      <c r="B70" s="57" t="s">
        <v>65</v>
      </c>
      <c r="C70" s="1"/>
      <c r="D70" s="1"/>
      <c r="E70" s="66">
        <f t="shared" si="7"/>
        <v>0</v>
      </c>
      <c r="F70" s="123">
        <f t="shared" si="11"/>
        <v>0</v>
      </c>
      <c r="G70" s="120"/>
      <c r="H70" s="120"/>
      <c r="I70" s="120"/>
      <c r="J70" s="120"/>
      <c r="K70" s="121"/>
    </row>
    <row r="71" spans="1:11" ht="15.75" thickBot="1">
      <c r="A71" s="58" t="s">
        <v>68</v>
      </c>
      <c r="B71" s="57" t="s">
        <v>66</v>
      </c>
      <c r="C71" s="1"/>
      <c r="D71" s="1"/>
      <c r="E71" s="66">
        <f t="shared" si="7"/>
        <v>0</v>
      </c>
      <c r="F71" s="123">
        <f t="shared" si="11"/>
        <v>0</v>
      </c>
      <c r="G71" s="120"/>
      <c r="H71" s="120"/>
      <c r="I71" s="120"/>
      <c r="J71" s="120"/>
      <c r="K71" s="121"/>
    </row>
    <row r="72" spans="1:11" ht="15.75" thickBot="1">
      <c r="A72" s="58" t="s">
        <v>68</v>
      </c>
      <c r="B72" s="57" t="s">
        <v>67</v>
      </c>
      <c r="C72" s="1"/>
      <c r="D72" s="1"/>
      <c r="E72" s="66">
        <f t="shared" si="7"/>
        <v>0</v>
      </c>
      <c r="F72" s="123">
        <f t="shared" si="11"/>
        <v>0</v>
      </c>
      <c r="G72" s="120"/>
      <c r="H72" s="120"/>
      <c r="I72" s="120"/>
      <c r="J72" s="120"/>
      <c r="K72" s="121"/>
    </row>
    <row r="73" spans="1:11" ht="15.75" thickBot="1">
      <c r="A73" s="58" t="s">
        <v>68</v>
      </c>
      <c r="B73" s="57" t="s">
        <v>293</v>
      </c>
      <c r="C73" s="1"/>
      <c r="D73" s="1"/>
      <c r="E73" s="66">
        <f>+G73+I73</f>
        <v>0</v>
      </c>
      <c r="F73" s="123">
        <f>+H73+J73</f>
        <v>0</v>
      </c>
      <c r="G73" s="120"/>
      <c r="H73" s="120"/>
      <c r="I73" s="120"/>
      <c r="J73" s="120"/>
      <c r="K73" s="121"/>
    </row>
    <row r="74" spans="1:11" ht="15.75" thickBot="1">
      <c r="A74" s="173" t="s">
        <v>157</v>
      </c>
      <c r="B74" s="174"/>
      <c r="C74" s="112">
        <f>+D74/'Metas Muni'!L11</f>
        <v>0</v>
      </c>
      <c r="D74" s="113">
        <f>+F74/K74</f>
        <v>0</v>
      </c>
      <c r="E74" s="122">
        <f aca="true" t="shared" si="12" ref="E74:J74">SUM(E60:E73)</f>
        <v>0</v>
      </c>
      <c r="F74" s="122">
        <f t="shared" si="12"/>
        <v>0</v>
      </c>
      <c r="G74" s="122">
        <f t="shared" si="12"/>
        <v>0</v>
      </c>
      <c r="H74" s="122">
        <f t="shared" si="12"/>
        <v>0</v>
      </c>
      <c r="I74" s="122">
        <f t="shared" si="12"/>
        <v>0</v>
      </c>
      <c r="J74" s="122">
        <f t="shared" si="12"/>
        <v>0</v>
      </c>
      <c r="K74" s="122">
        <v>2054</v>
      </c>
    </row>
    <row r="75" spans="1:11" ht="15.75" thickBot="1">
      <c r="A75" s="58" t="s">
        <v>79</v>
      </c>
      <c r="B75" s="57" t="s">
        <v>69</v>
      </c>
      <c r="C75" s="1"/>
      <c r="D75" s="1"/>
      <c r="E75" s="66">
        <f t="shared" si="7"/>
        <v>0</v>
      </c>
      <c r="F75" s="123">
        <f aca="true" t="shared" si="13" ref="F75:F84">+H75+J75</f>
        <v>0</v>
      </c>
      <c r="G75" s="120"/>
      <c r="H75" s="120"/>
      <c r="I75" s="120"/>
      <c r="J75" s="120"/>
      <c r="K75" s="121"/>
    </row>
    <row r="76" spans="1:11" ht="15.75" thickBot="1">
      <c r="A76" s="58" t="s">
        <v>79</v>
      </c>
      <c r="B76" s="57" t="s">
        <v>70</v>
      </c>
      <c r="C76" s="1"/>
      <c r="D76" s="1"/>
      <c r="E76" s="66">
        <f t="shared" si="7"/>
        <v>0</v>
      </c>
      <c r="F76" s="123">
        <f t="shared" si="13"/>
        <v>0</v>
      </c>
      <c r="G76" s="120"/>
      <c r="H76" s="120"/>
      <c r="I76" s="120"/>
      <c r="J76" s="120"/>
      <c r="K76" s="121"/>
    </row>
    <row r="77" spans="1:11" ht="15.75" thickBot="1">
      <c r="A77" s="58" t="s">
        <v>79</v>
      </c>
      <c r="B77" s="57" t="s">
        <v>71</v>
      </c>
      <c r="C77" s="1"/>
      <c r="D77" s="1"/>
      <c r="E77" s="66">
        <f t="shared" si="7"/>
        <v>0</v>
      </c>
      <c r="F77" s="123">
        <f t="shared" si="13"/>
        <v>0</v>
      </c>
      <c r="G77" s="120"/>
      <c r="H77" s="120"/>
      <c r="I77" s="120"/>
      <c r="J77" s="120"/>
      <c r="K77" s="121"/>
    </row>
    <row r="78" spans="1:11" ht="15.75" thickBot="1">
      <c r="A78" s="58" t="s">
        <v>79</v>
      </c>
      <c r="B78" s="57" t="s">
        <v>72</v>
      </c>
      <c r="C78" s="1"/>
      <c r="D78" s="1"/>
      <c r="E78" s="66">
        <f t="shared" si="7"/>
        <v>0</v>
      </c>
      <c r="F78" s="123">
        <f t="shared" si="13"/>
        <v>0</v>
      </c>
      <c r="G78" s="120"/>
      <c r="H78" s="120"/>
      <c r="I78" s="120"/>
      <c r="J78" s="120"/>
      <c r="K78" s="121"/>
    </row>
    <row r="79" spans="1:11" ht="15.75" thickBot="1">
      <c r="A79" s="58" t="s">
        <v>79</v>
      </c>
      <c r="B79" s="57" t="s">
        <v>73</v>
      </c>
      <c r="C79" s="1"/>
      <c r="D79" s="1"/>
      <c r="E79" s="66">
        <f t="shared" si="7"/>
        <v>0</v>
      </c>
      <c r="F79" s="123">
        <f t="shared" si="13"/>
        <v>0</v>
      </c>
      <c r="G79" s="120"/>
      <c r="H79" s="120"/>
      <c r="I79" s="120"/>
      <c r="J79" s="120"/>
      <c r="K79" s="121"/>
    </row>
    <row r="80" spans="1:11" ht="15.75" thickBot="1">
      <c r="A80" s="58" t="s">
        <v>79</v>
      </c>
      <c r="B80" s="57" t="s">
        <v>74</v>
      </c>
      <c r="C80" s="1"/>
      <c r="D80" s="1"/>
      <c r="E80" s="66">
        <f t="shared" si="7"/>
        <v>0</v>
      </c>
      <c r="F80" s="123">
        <f t="shared" si="13"/>
        <v>0</v>
      </c>
      <c r="G80" s="120"/>
      <c r="H80" s="120"/>
      <c r="I80" s="120"/>
      <c r="J80" s="120"/>
      <c r="K80" s="121"/>
    </row>
    <row r="81" spans="1:11" ht="15.75" thickBot="1">
      <c r="A81" s="58" t="s">
        <v>79</v>
      </c>
      <c r="B81" s="57" t="s">
        <v>75</v>
      </c>
      <c r="C81" s="1"/>
      <c r="D81" s="1"/>
      <c r="E81" s="66">
        <f t="shared" si="7"/>
        <v>0</v>
      </c>
      <c r="F81" s="123">
        <f t="shared" si="13"/>
        <v>0</v>
      </c>
      <c r="G81" s="120"/>
      <c r="H81" s="120"/>
      <c r="I81" s="120"/>
      <c r="J81" s="120"/>
      <c r="K81" s="121"/>
    </row>
    <row r="82" spans="1:11" ht="15.75" thickBot="1">
      <c r="A82" s="58" t="s">
        <v>79</v>
      </c>
      <c r="B82" s="57" t="s">
        <v>76</v>
      </c>
      <c r="C82" s="1"/>
      <c r="D82" s="1"/>
      <c r="E82" s="66">
        <f t="shared" si="7"/>
        <v>0</v>
      </c>
      <c r="F82" s="123">
        <f t="shared" si="13"/>
        <v>0</v>
      </c>
      <c r="G82" s="120"/>
      <c r="H82" s="120"/>
      <c r="I82" s="120"/>
      <c r="J82" s="120"/>
      <c r="K82" s="121"/>
    </row>
    <row r="83" spans="1:11" ht="15.75" thickBot="1">
      <c r="A83" s="58" t="s">
        <v>79</v>
      </c>
      <c r="B83" s="57" t="s">
        <v>77</v>
      </c>
      <c r="C83" s="1"/>
      <c r="D83" s="1"/>
      <c r="E83" s="66">
        <f t="shared" si="7"/>
        <v>0</v>
      </c>
      <c r="F83" s="123">
        <f t="shared" si="13"/>
        <v>0</v>
      </c>
      <c r="G83" s="120"/>
      <c r="H83" s="120"/>
      <c r="I83" s="120"/>
      <c r="J83" s="120"/>
      <c r="K83" s="121"/>
    </row>
    <row r="84" spans="1:11" ht="15.75" thickBot="1">
      <c r="A84" s="58" t="s">
        <v>79</v>
      </c>
      <c r="B84" s="57" t="s">
        <v>78</v>
      </c>
      <c r="C84" s="1"/>
      <c r="D84" s="1"/>
      <c r="E84" s="66">
        <f t="shared" si="7"/>
        <v>0</v>
      </c>
      <c r="F84" s="123">
        <f t="shared" si="13"/>
        <v>0</v>
      </c>
      <c r="G84" s="120"/>
      <c r="H84" s="120"/>
      <c r="I84" s="120"/>
      <c r="J84" s="120"/>
      <c r="K84" s="121"/>
    </row>
    <row r="85" spans="1:11" ht="15.75" thickBot="1">
      <c r="A85" s="173" t="s">
        <v>17</v>
      </c>
      <c r="B85" s="174"/>
      <c r="C85" s="112">
        <f>+D85/'Metas Muni'!L12</f>
        <v>0</v>
      </c>
      <c r="D85" s="113">
        <f>+F85/K85</f>
        <v>0</v>
      </c>
      <c r="E85" s="122">
        <f aca="true" t="shared" si="14" ref="E85:J85">SUM(E75:E84)</f>
        <v>0</v>
      </c>
      <c r="F85" s="122">
        <f t="shared" si="14"/>
        <v>0</v>
      </c>
      <c r="G85" s="122">
        <f t="shared" si="14"/>
        <v>0</v>
      </c>
      <c r="H85" s="122">
        <f t="shared" si="14"/>
        <v>0</v>
      </c>
      <c r="I85" s="122">
        <f t="shared" si="14"/>
        <v>0</v>
      </c>
      <c r="J85" s="122">
        <f t="shared" si="14"/>
        <v>0</v>
      </c>
      <c r="K85" s="122">
        <v>1068</v>
      </c>
    </row>
    <row r="86" spans="1:11" ht="15.75" thickBot="1">
      <c r="A86" s="58" t="s">
        <v>85</v>
      </c>
      <c r="B86" s="57" t="s">
        <v>80</v>
      </c>
      <c r="C86" s="1"/>
      <c r="D86" s="1"/>
      <c r="E86" s="66">
        <f t="shared" si="7"/>
        <v>0</v>
      </c>
      <c r="F86" s="123">
        <f>+H86+J86</f>
        <v>0</v>
      </c>
      <c r="G86" s="120"/>
      <c r="H86" s="120"/>
      <c r="I86" s="120"/>
      <c r="J86" s="120"/>
      <c r="K86" s="121"/>
    </row>
    <row r="87" spans="1:11" ht="15.75" thickBot="1">
      <c r="A87" s="58" t="s">
        <v>85</v>
      </c>
      <c r="B87" s="57" t="s">
        <v>81</v>
      </c>
      <c r="C87" s="1"/>
      <c r="D87" s="1"/>
      <c r="E87" s="66">
        <f t="shared" si="7"/>
        <v>0</v>
      </c>
      <c r="F87" s="123">
        <f>+H87+J87</f>
        <v>0</v>
      </c>
      <c r="G87" s="120"/>
      <c r="H87" s="120"/>
      <c r="I87" s="120"/>
      <c r="J87" s="120"/>
      <c r="K87" s="121"/>
    </row>
    <row r="88" spans="1:11" ht="15.75" thickBot="1">
      <c r="A88" s="58" t="s">
        <v>85</v>
      </c>
      <c r="B88" s="57" t="s">
        <v>82</v>
      </c>
      <c r="C88" s="1"/>
      <c r="D88" s="1"/>
      <c r="E88" s="66">
        <f t="shared" si="7"/>
        <v>0</v>
      </c>
      <c r="F88" s="123">
        <f>+H88+J88</f>
        <v>0</v>
      </c>
      <c r="G88" s="120"/>
      <c r="H88" s="120"/>
      <c r="I88" s="120"/>
      <c r="J88" s="120"/>
      <c r="K88" s="121"/>
    </row>
    <row r="89" spans="1:11" ht="15.75" thickBot="1">
      <c r="A89" s="58" t="s">
        <v>85</v>
      </c>
      <c r="B89" s="57" t="s">
        <v>83</v>
      </c>
      <c r="C89" s="1"/>
      <c r="D89" s="1"/>
      <c r="E89" s="66">
        <f t="shared" si="7"/>
        <v>0</v>
      </c>
      <c r="F89" s="123">
        <f>+H89+J89</f>
        <v>0</v>
      </c>
      <c r="G89" s="120"/>
      <c r="H89" s="120"/>
      <c r="I89" s="120"/>
      <c r="J89" s="120"/>
      <c r="K89" s="121"/>
    </row>
    <row r="90" spans="1:11" ht="15.75" thickBot="1">
      <c r="A90" s="58" t="s">
        <v>85</v>
      </c>
      <c r="B90" s="57" t="s">
        <v>84</v>
      </c>
      <c r="C90" s="1"/>
      <c r="D90" s="1"/>
      <c r="E90" s="66">
        <f t="shared" si="7"/>
        <v>0</v>
      </c>
      <c r="F90" s="123">
        <f>+H90+J90</f>
        <v>0</v>
      </c>
      <c r="G90" s="120"/>
      <c r="H90" s="120"/>
      <c r="I90" s="120"/>
      <c r="J90" s="120"/>
      <c r="K90" s="121"/>
    </row>
    <row r="91" spans="1:11" ht="15.75" thickBot="1">
      <c r="A91" s="173" t="s">
        <v>158</v>
      </c>
      <c r="B91" s="174"/>
      <c r="C91" s="112">
        <f>+D91/'Metas Muni'!L13</f>
        <v>0</v>
      </c>
      <c r="D91" s="113">
        <f>+F91/K91</f>
        <v>0</v>
      </c>
      <c r="E91" s="122">
        <f aca="true" t="shared" si="15" ref="E91:J91">SUM(E86:E90)</f>
        <v>0</v>
      </c>
      <c r="F91" s="122">
        <f t="shared" si="15"/>
        <v>0</v>
      </c>
      <c r="G91" s="122">
        <f t="shared" si="15"/>
        <v>0</v>
      </c>
      <c r="H91" s="122">
        <f t="shared" si="15"/>
        <v>0</v>
      </c>
      <c r="I91" s="122">
        <f t="shared" si="15"/>
        <v>0</v>
      </c>
      <c r="J91" s="122">
        <f t="shared" si="15"/>
        <v>0</v>
      </c>
      <c r="K91" s="122">
        <v>655</v>
      </c>
    </row>
    <row r="92" spans="1:11" ht="15.75" thickBot="1">
      <c r="A92" s="58" t="s">
        <v>96</v>
      </c>
      <c r="B92" s="57" t="s">
        <v>86</v>
      </c>
      <c r="C92" s="1"/>
      <c r="D92" s="1"/>
      <c r="E92" s="66">
        <f t="shared" si="7"/>
        <v>0</v>
      </c>
      <c r="F92" s="123">
        <f aca="true" t="shared" si="16" ref="F92:F101">+H92+J92</f>
        <v>0</v>
      </c>
      <c r="G92" s="120"/>
      <c r="H92" s="120"/>
      <c r="I92" s="120"/>
      <c r="J92" s="120"/>
      <c r="K92" s="121"/>
    </row>
    <row r="93" spans="1:11" ht="15.75" thickBot="1">
      <c r="A93" s="58" t="s">
        <v>96</v>
      </c>
      <c r="B93" s="57" t="s">
        <v>87</v>
      </c>
      <c r="C93" s="1"/>
      <c r="D93" s="1"/>
      <c r="E93" s="66">
        <f t="shared" si="7"/>
        <v>0</v>
      </c>
      <c r="F93" s="123">
        <f t="shared" si="16"/>
        <v>0</v>
      </c>
      <c r="G93" s="120"/>
      <c r="H93" s="120"/>
      <c r="I93" s="120"/>
      <c r="J93" s="120"/>
      <c r="K93" s="121"/>
    </row>
    <row r="94" spans="1:11" ht="15.75" thickBot="1">
      <c r="A94" s="58" t="s">
        <v>96</v>
      </c>
      <c r="B94" s="57" t="s">
        <v>88</v>
      </c>
      <c r="C94" s="1"/>
      <c r="D94" s="1"/>
      <c r="E94" s="66">
        <f t="shared" si="7"/>
        <v>0</v>
      </c>
      <c r="F94" s="123">
        <f t="shared" si="16"/>
        <v>0</v>
      </c>
      <c r="G94" s="120"/>
      <c r="H94" s="120"/>
      <c r="I94" s="120"/>
      <c r="J94" s="120"/>
      <c r="K94" s="121"/>
    </row>
    <row r="95" spans="1:11" ht="15.75" thickBot="1">
      <c r="A95" s="58" t="s">
        <v>96</v>
      </c>
      <c r="B95" s="57" t="s">
        <v>89</v>
      </c>
      <c r="C95" s="1"/>
      <c r="D95" s="1"/>
      <c r="E95" s="66">
        <f t="shared" si="7"/>
        <v>0</v>
      </c>
      <c r="F95" s="123">
        <f t="shared" si="16"/>
        <v>0</v>
      </c>
      <c r="G95" s="120"/>
      <c r="H95" s="120"/>
      <c r="I95" s="120"/>
      <c r="J95" s="120"/>
      <c r="K95" s="121"/>
    </row>
    <row r="96" spans="1:11" ht="15.75" thickBot="1">
      <c r="A96" s="58" t="s">
        <v>96</v>
      </c>
      <c r="B96" s="57" t="s">
        <v>90</v>
      </c>
      <c r="C96" s="1"/>
      <c r="D96" s="1"/>
      <c r="E96" s="66">
        <f t="shared" si="7"/>
        <v>0</v>
      </c>
      <c r="F96" s="123">
        <f t="shared" si="16"/>
        <v>0</v>
      </c>
      <c r="G96" s="120"/>
      <c r="H96" s="120"/>
      <c r="I96" s="120"/>
      <c r="J96" s="120"/>
      <c r="K96" s="121"/>
    </row>
    <row r="97" spans="1:11" ht="15.75" thickBot="1">
      <c r="A97" s="58" t="s">
        <v>96</v>
      </c>
      <c r="B97" s="57" t="s">
        <v>91</v>
      </c>
      <c r="C97" s="1"/>
      <c r="D97" s="1"/>
      <c r="E97" s="66">
        <f t="shared" si="7"/>
        <v>0</v>
      </c>
      <c r="F97" s="123">
        <f t="shared" si="16"/>
        <v>0</v>
      </c>
      <c r="G97" s="120"/>
      <c r="H97" s="120"/>
      <c r="I97" s="120"/>
      <c r="J97" s="120"/>
      <c r="K97" s="121"/>
    </row>
    <row r="98" spans="1:11" ht="15.75" thickBot="1">
      <c r="A98" s="58" t="s">
        <v>96</v>
      </c>
      <c r="B98" s="57" t="s">
        <v>92</v>
      </c>
      <c r="C98" s="1"/>
      <c r="D98" s="1"/>
      <c r="E98" s="66">
        <f t="shared" si="7"/>
        <v>0</v>
      </c>
      <c r="F98" s="123">
        <f t="shared" si="16"/>
        <v>0</v>
      </c>
      <c r="G98" s="120"/>
      <c r="H98" s="120"/>
      <c r="I98" s="120"/>
      <c r="J98" s="120"/>
      <c r="K98" s="121"/>
    </row>
    <row r="99" spans="1:11" ht="15.75" thickBot="1">
      <c r="A99" s="58" t="s">
        <v>96</v>
      </c>
      <c r="B99" s="57" t="s">
        <v>93</v>
      </c>
      <c r="C99" s="1"/>
      <c r="D99" s="1"/>
      <c r="E99" s="66">
        <f t="shared" si="7"/>
        <v>0</v>
      </c>
      <c r="F99" s="123">
        <f t="shared" si="16"/>
        <v>0</v>
      </c>
      <c r="G99" s="120"/>
      <c r="H99" s="120"/>
      <c r="I99" s="120"/>
      <c r="J99" s="120"/>
      <c r="K99" s="121"/>
    </row>
    <row r="100" spans="1:11" ht="15.75" thickBot="1">
      <c r="A100" s="58" t="s">
        <v>96</v>
      </c>
      <c r="B100" s="57" t="s">
        <v>94</v>
      </c>
      <c r="C100" s="1"/>
      <c r="D100" s="1"/>
      <c r="E100" s="66">
        <f t="shared" si="7"/>
        <v>0</v>
      </c>
      <c r="F100" s="123">
        <f t="shared" si="16"/>
        <v>0</v>
      </c>
      <c r="G100" s="120"/>
      <c r="H100" s="120"/>
      <c r="I100" s="120"/>
      <c r="J100" s="120"/>
      <c r="K100" s="121"/>
    </row>
    <row r="101" spans="1:11" ht="15.75" thickBot="1">
      <c r="A101" s="58" t="s">
        <v>96</v>
      </c>
      <c r="B101" s="57" t="s">
        <v>95</v>
      </c>
      <c r="C101" s="1"/>
      <c r="D101" s="1"/>
      <c r="E101" s="66">
        <f t="shared" si="7"/>
        <v>0</v>
      </c>
      <c r="F101" s="123">
        <f t="shared" si="16"/>
        <v>0</v>
      </c>
      <c r="G101" s="120"/>
      <c r="H101" s="120"/>
      <c r="I101" s="120"/>
      <c r="J101" s="120"/>
      <c r="K101" s="121"/>
    </row>
    <row r="102" spans="1:11" ht="15.75" thickBot="1">
      <c r="A102" s="173" t="s">
        <v>159</v>
      </c>
      <c r="B102" s="174"/>
      <c r="C102" s="112">
        <f>+D102/'Metas Muni'!L14</f>
        <v>0</v>
      </c>
      <c r="D102" s="113">
        <f>+F102/K102</f>
        <v>0</v>
      </c>
      <c r="E102" s="122">
        <f aca="true" t="shared" si="17" ref="E102:J102">SUM(E92:E101)</f>
        <v>0</v>
      </c>
      <c r="F102" s="122">
        <f t="shared" si="17"/>
        <v>0</v>
      </c>
      <c r="G102" s="122">
        <f t="shared" si="17"/>
        <v>0</v>
      </c>
      <c r="H102" s="122">
        <f t="shared" si="17"/>
        <v>0</v>
      </c>
      <c r="I102" s="122">
        <f t="shared" si="17"/>
        <v>0</v>
      </c>
      <c r="J102" s="122">
        <f t="shared" si="17"/>
        <v>0</v>
      </c>
      <c r="K102" s="122">
        <v>1395</v>
      </c>
    </row>
    <row r="103" spans="1:11" ht="15.75" thickBot="1">
      <c r="A103" s="58" t="s">
        <v>113</v>
      </c>
      <c r="B103" s="57" t="s">
        <v>97</v>
      </c>
      <c r="C103" s="1"/>
      <c r="D103" s="1"/>
      <c r="E103" s="66">
        <f t="shared" si="7"/>
        <v>0</v>
      </c>
      <c r="F103" s="123">
        <f aca="true" t="shared" si="18" ref="F103:F119">+H103+J103</f>
        <v>0</v>
      </c>
      <c r="G103" s="120"/>
      <c r="H103" s="120"/>
      <c r="I103" s="120"/>
      <c r="J103" s="120"/>
      <c r="K103" s="121"/>
    </row>
    <row r="104" spans="1:11" ht="15.75" thickBot="1">
      <c r="A104" s="58" t="s">
        <v>113</v>
      </c>
      <c r="B104" s="57" t="s">
        <v>98</v>
      </c>
      <c r="C104" s="1"/>
      <c r="D104" s="1"/>
      <c r="E104" s="66">
        <f t="shared" si="7"/>
        <v>0</v>
      </c>
      <c r="F104" s="123">
        <f t="shared" si="18"/>
        <v>0</v>
      </c>
      <c r="G104" s="120"/>
      <c r="H104" s="120"/>
      <c r="I104" s="120"/>
      <c r="J104" s="120"/>
      <c r="K104" s="121"/>
    </row>
    <row r="105" spans="1:11" ht="15.75" thickBot="1">
      <c r="A105" s="58" t="s">
        <v>113</v>
      </c>
      <c r="B105" s="57" t="s">
        <v>99</v>
      </c>
      <c r="C105" s="1"/>
      <c r="D105" s="1"/>
      <c r="E105" s="66">
        <f t="shared" si="7"/>
        <v>0</v>
      </c>
      <c r="F105" s="123">
        <f t="shared" si="18"/>
        <v>0</v>
      </c>
      <c r="G105" s="120"/>
      <c r="H105" s="120"/>
      <c r="I105" s="120"/>
      <c r="J105" s="120"/>
      <c r="K105" s="121"/>
    </row>
    <row r="106" spans="1:11" ht="15.75" thickBot="1">
      <c r="A106" s="58" t="s">
        <v>113</v>
      </c>
      <c r="B106" s="57" t="s">
        <v>100</v>
      </c>
      <c r="C106" s="1"/>
      <c r="D106" s="1"/>
      <c r="E106" s="66">
        <f t="shared" si="7"/>
        <v>0</v>
      </c>
      <c r="F106" s="123">
        <f t="shared" si="18"/>
        <v>0</v>
      </c>
      <c r="G106" s="120"/>
      <c r="H106" s="120"/>
      <c r="I106" s="120"/>
      <c r="J106" s="120"/>
      <c r="K106" s="121"/>
    </row>
    <row r="107" spans="1:11" ht="15.75" thickBot="1">
      <c r="A107" s="58" t="s">
        <v>113</v>
      </c>
      <c r="B107" s="57" t="s">
        <v>101</v>
      </c>
      <c r="C107" s="1"/>
      <c r="D107" s="1"/>
      <c r="E107" s="66">
        <f t="shared" si="7"/>
        <v>0</v>
      </c>
      <c r="F107" s="123">
        <f t="shared" si="18"/>
        <v>0</v>
      </c>
      <c r="G107" s="120"/>
      <c r="H107" s="120"/>
      <c r="I107" s="120"/>
      <c r="J107" s="120"/>
      <c r="K107" s="121"/>
    </row>
    <row r="108" spans="1:11" ht="15.75" thickBot="1">
      <c r="A108" s="58" t="s">
        <v>113</v>
      </c>
      <c r="B108" s="57" t="s">
        <v>102</v>
      </c>
      <c r="C108" s="1"/>
      <c r="D108" s="1"/>
      <c r="E108" s="66">
        <f t="shared" si="7"/>
        <v>0</v>
      </c>
      <c r="F108" s="123">
        <f t="shared" si="18"/>
        <v>0</v>
      </c>
      <c r="G108" s="120"/>
      <c r="H108" s="120"/>
      <c r="I108" s="120"/>
      <c r="J108" s="120"/>
      <c r="K108" s="121"/>
    </row>
    <row r="109" spans="1:11" ht="15.75" thickBot="1">
      <c r="A109" s="58" t="s">
        <v>113</v>
      </c>
      <c r="B109" s="57" t="s">
        <v>103</v>
      </c>
      <c r="C109" s="1"/>
      <c r="D109" s="1"/>
      <c r="E109" s="66">
        <f aca="true" t="shared" si="19" ref="E109:E119">+G109+I109</f>
        <v>0</v>
      </c>
      <c r="F109" s="123">
        <f t="shared" si="18"/>
        <v>0</v>
      </c>
      <c r="G109" s="120"/>
      <c r="H109" s="120"/>
      <c r="I109" s="120"/>
      <c r="J109" s="120"/>
      <c r="K109" s="121"/>
    </row>
    <row r="110" spans="1:11" ht="15.75" thickBot="1">
      <c r="A110" s="58" t="s">
        <v>113</v>
      </c>
      <c r="B110" s="57" t="s">
        <v>104</v>
      </c>
      <c r="C110" s="1"/>
      <c r="D110" s="1"/>
      <c r="E110" s="66">
        <f t="shared" si="19"/>
        <v>0</v>
      </c>
      <c r="F110" s="123">
        <f t="shared" si="18"/>
        <v>0</v>
      </c>
      <c r="G110" s="120"/>
      <c r="H110" s="120"/>
      <c r="I110" s="120"/>
      <c r="J110" s="120"/>
      <c r="K110" s="121"/>
    </row>
    <row r="111" spans="1:11" ht="15.75" thickBot="1">
      <c r="A111" s="58" t="s">
        <v>113</v>
      </c>
      <c r="B111" s="57" t="s">
        <v>105</v>
      </c>
      <c r="C111" s="1"/>
      <c r="D111" s="1"/>
      <c r="E111" s="66">
        <f t="shared" si="19"/>
        <v>0</v>
      </c>
      <c r="F111" s="123">
        <f t="shared" si="18"/>
        <v>0</v>
      </c>
      <c r="G111" s="120"/>
      <c r="H111" s="120"/>
      <c r="I111" s="120"/>
      <c r="J111" s="120"/>
      <c r="K111" s="121"/>
    </row>
    <row r="112" spans="1:11" ht="15.75" thickBot="1">
      <c r="A112" s="58" t="s">
        <v>113</v>
      </c>
      <c r="B112" s="57" t="s">
        <v>106</v>
      </c>
      <c r="C112" s="1"/>
      <c r="D112" s="1"/>
      <c r="E112" s="66">
        <f t="shared" si="19"/>
        <v>0</v>
      </c>
      <c r="F112" s="123">
        <f t="shared" si="18"/>
        <v>0</v>
      </c>
      <c r="G112" s="120"/>
      <c r="H112" s="120"/>
      <c r="I112" s="120"/>
      <c r="J112" s="120"/>
      <c r="K112" s="121"/>
    </row>
    <row r="113" spans="1:11" ht="15.75" thickBot="1">
      <c r="A113" s="58" t="s">
        <v>113</v>
      </c>
      <c r="B113" s="57" t="s">
        <v>107</v>
      </c>
      <c r="C113" s="1"/>
      <c r="D113" s="1"/>
      <c r="E113" s="66">
        <f t="shared" si="19"/>
        <v>0</v>
      </c>
      <c r="F113" s="123">
        <f t="shared" si="18"/>
        <v>0</v>
      </c>
      <c r="G113" s="120"/>
      <c r="H113" s="120"/>
      <c r="I113" s="120"/>
      <c r="J113" s="120"/>
      <c r="K113" s="121"/>
    </row>
    <row r="114" spans="1:11" ht="15.75" thickBot="1">
      <c r="A114" s="58" t="s">
        <v>113</v>
      </c>
      <c r="B114" s="57" t="s">
        <v>108</v>
      </c>
      <c r="C114" s="1"/>
      <c r="D114" s="1"/>
      <c r="E114" s="66">
        <f t="shared" si="19"/>
        <v>0</v>
      </c>
      <c r="F114" s="123">
        <f t="shared" si="18"/>
        <v>0</v>
      </c>
      <c r="G114" s="120"/>
      <c r="H114" s="120"/>
      <c r="I114" s="120"/>
      <c r="J114" s="120"/>
      <c r="K114" s="121"/>
    </row>
    <row r="115" spans="1:11" ht="15.75" thickBot="1">
      <c r="A115" s="58" t="s">
        <v>113</v>
      </c>
      <c r="B115" s="57" t="s">
        <v>109</v>
      </c>
      <c r="C115" s="1"/>
      <c r="D115" s="1"/>
      <c r="E115" s="66">
        <f t="shared" si="19"/>
        <v>0</v>
      </c>
      <c r="F115" s="123">
        <f t="shared" si="18"/>
        <v>0</v>
      </c>
      <c r="G115" s="120"/>
      <c r="H115" s="120"/>
      <c r="I115" s="120"/>
      <c r="J115" s="120"/>
      <c r="K115" s="121"/>
    </row>
    <row r="116" spans="1:11" ht="15.75" thickBot="1">
      <c r="A116" s="58" t="s">
        <v>113</v>
      </c>
      <c r="B116" s="57" t="s">
        <v>110</v>
      </c>
      <c r="C116" s="1"/>
      <c r="D116" s="1"/>
      <c r="E116" s="66">
        <f t="shared" si="19"/>
        <v>0</v>
      </c>
      <c r="F116" s="123">
        <f t="shared" si="18"/>
        <v>0</v>
      </c>
      <c r="G116" s="120"/>
      <c r="H116" s="120"/>
      <c r="I116" s="120"/>
      <c r="J116" s="120"/>
      <c r="K116" s="121"/>
    </row>
    <row r="117" spans="1:11" ht="15.75" thickBot="1">
      <c r="A117" s="58" t="s">
        <v>113</v>
      </c>
      <c r="B117" s="57" t="s">
        <v>111</v>
      </c>
      <c r="C117" s="1"/>
      <c r="D117" s="1"/>
      <c r="E117" s="66">
        <f t="shared" si="19"/>
        <v>0</v>
      </c>
      <c r="F117" s="123">
        <f t="shared" si="18"/>
        <v>0</v>
      </c>
      <c r="G117" s="120"/>
      <c r="H117" s="120"/>
      <c r="I117" s="120"/>
      <c r="J117" s="120"/>
      <c r="K117" s="121"/>
    </row>
    <row r="118" spans="1:11" ht="15.75" thickBot="1">
      <c r="A118" s="58" t="s">
        <v>113</v>
      </c>
      <c r="B118" s="57" t="s">
        <v>112</v>
      </c>
      <c r="C118" s="1"/>
      <c r="D118" s="1"/>
      <c r="E118" s="66">
        <f t="shared" si="19"/>
        <v>0</v>
      </c>
      <c r="F118" s="123">
        <f t="shared" si="18"/>
        <v>0</v>
      </c>
      <c r="G118" s="120"/>
      <c r="H118" s="120"/>
      <c r="I118" s="120"/>
      <c r="J118" s="120"/>
      <c r="K118" s="121"/>
    </row>
    <row r="119" spans="1:11" ht="15.75" thickBot="1">
      <c r="A119" s="58" t="s">
        <v>113</v>
      </c>
      <c r="B119" s="55" t="s">
        <v>268</v>
      </c>
      <c r="C119" s="1"/>
      <c r="D119" s="1"/>
      <c r="E119" s="66">
        <f t="shared" si="19"/>
        <v>0</v>
      </c>
      <c r="F119" s="123">
        <f t="shared" si="18"/>
        <v>0</v>
      </c>
      <c r="G119" s="120"/>
      <c r="H119" s="120"/>
      <c r="I119" s="120"/>
      <c r="J119" s="120"/>
      <c r="K119" s="121"/>
    </row>
    <row r="120" spans="1:11" ht="15.75" thickBot="1">
      <c r="A120" s="58" t="s">
        <v>113</v>
      </c>
      <c r="B120" s="55" t="s">
        <v>284</v>
      </c>
      <c r="C120" s="1"/>
      <c r="D120" s="1"/>
      <c r="E120" s="66">
        <f>+G120+I120</f>
        <v>0</v>
      </c>
      <c r="F120" s="123">
        <f>+H120+J120</f>
        <v>0</v>
      </c>
      <c r="G120" s="120"/>
      <c r="H120" s="120"/>
      <c r="I120" s="120"/>
      <c r="J120" s="120"/>
      <c r="K120" s="121"/>
    </row>
    <row r="121" spans="1:11" ht="15.75" thickBot="1">
      <c r="A121" s="173" t="s">
        <v>160</v>
      </c>
      <c r="B121" s="174"/>
      <c r="C121" s="112">
        <f>+D121/'Metas Muni'!L15</f>
        <v>0</v>
      </c>
      <c r="D121" s="113">
        <f>+F121/K121</f>
        <v>0</v>
      </c>
      <c r="E121" s="122">
        <f aca="true" t="shared" si="20" ref="E121:J121">SUM(E103:E120)</f>
        <v>0</v>
      </c>
      <c r="F121" s="122">
        <f t="shared" si="20"/>
        <v>0</v>
      </c>
      <c r="G121" s="122">
        <f t="shared" si="20"/>
        <v>0</v>
      </c>
      <c r="H121" s="122">
        <f t="shared" si="20"/>
        <v>0</v>
      </c>
      <c r="I121" s="122">
        <f t="shared" si="20"/>
        <v>0</v>
      </c>
      <c r="J121" s="122">
        <f t="shared" si="20"/>
        <v>0</v>
      </c>
      <c r="K121" s="131">
        <v>9878</v>
      </c>
    </row>
    <row r="122" spans="1:11" ht="15.75" thickBot="1">
      <c r="A122" s="58" t="s">
        <v>126</v>
      </c>
      <c r="B122" s="57" t="s">
        <v>114</v>
      </c>
      <c r="C122" s="1"/>
      <c r="D122" s="1"/>
      <c r="E122" s="66">
        <f aca="true" t="shared" si="21" ref="E122:E133">+G122+I122</f>
        <v>0</v>
      </c>
      <c r="F122" s="123">
        <f aca="true" t="shared" si="22" ref="F122:F133">+H122+J122</f>
        <v>0</v>
      </c>
      <c r="G122" s="120"/>
      <c r="H122" s="120"/>
      <c r="I122" s="120"/>
      <c r="J122" s="120"/>
      <c r="K122" s="121"/>
    </row>
    <row r="123" spans="1:11" ht="15.75" thickBot="1">
      <c r="A123" s="58" t="s">
        <v>126</v>
      </c>
      <c r="B123" s="57" t="s">
        <v>115</v>
      </c>
      <c r="C123" s="1"/>
      <c r="D123" s="1"/>
      <c r="E123" s="66">
        <f t="shared" si="21"/>
        <v>0</v>
      </c>
      <c r="F123" s="123">
        <f t="shared" si="22"/>
        <v>0</v>
      </c>
      <c r="G123" s="120"/>
      <c r="H123" s="120"/>
      <c r="I123" s="120"/>
      <c r="J123" s="120"/>
      <c r="K123" s="121"/>
    </row>
    <row r="124" spans="1:11" ht="15.75" thickBot="1">
      <c r="A124" s="58" t="s">
        <v>126</v>
      </c>
      <c r="B124" s="57" t="s">
        <v>116</v>
      </c>
      <c r="C124" s="1"/>
      <c r="D124" s="1"/>
      <c r="E124" s="66">
        <f t="shared" si="21"/>
        <v>0</v>
      </c>
      <c r="F124" s="123">
        <f t="shared" si="22"/>
        <v>0</v>
      </c>
      <c r="G124" s="120"/>
      <c r="H124" s="120"/>
      <c r="I124" s="120"/>
      <c r="J124" s="120"/>
      <c r="K124" s="121"/>
    </row>
    <row r="125" spans="1:11" ht="15.75" thickBot="1">
      <c r="A125" s="58" t="s">
        <v>126</v>
      </c>
      <c r="B125" s="57" t="s">
        <v>117</v>
      </c>
      <c r="C125" s="1"/>
      <c r="D125" s="1"/>
      <c r="E125" s="66">
        <f t="shared" si="21"/>
        <v>0</v>
      </c>
      <c r="F125" s="123">
        <f t="shared" si="22"/>
        <v>0</v>
      </c>
      <c r="G125" s="120"/>
      <c r="H125" s="120"/>
      <c r="I125" s="120"/>
      <c r="J125" s="120"/>
      <c r="K125" s="121"/>
    </row>
    <row r="126" spans="1:11" ht="15.75" thickBot="1">
      <c r="A126" s="58" t="s">
        <v>126</v>
      </c>
      <c r="B126" s="57" t="s">
        <v>118</v>
      </c>
      <c r="C126" s="1"/>
      <c r="D126" s="1"/>
      <c r="E126" s="66">
        <f t="shared" si="21"/>
        <v>0</v>
      </c>
      <c r="F126" s="123">
        <f t="shared" si="22"/>
        <v>0</v>
      </c>
      <c r="G126" s="120"/>
      <c r="H126" s="120"/>
      <c r="I126" s="120"/>
      <c r="J126" s="120"/>
      <c r="K126" s="121"/>
    </row>
    <row r="127" spans="1:11" ht="15.75" thickBot="1">
      <c r="A127" s="58" t="s">
        <v>126</v>
      </c>
      <c r="B127" s="57" t="s">
        <v>119</v>
      </c>
      <c r="C127" s="1"/>
      <c r="D127" s="1"/>
      <c r="E127" s="66">
        <f t="shared" si="21"/>
        <v>0</v>
      </c>
      <c r="F127" s="123">
        <f t="shared" si="22"/>
        <v>0</v>
      </c>
      <c r="G127" s="120"/>
      <c r="H127" s="120"/>
      <c r="I127" s="120"/>
      <c r="J127" s="120"/>
      <c r="K127" s="121"/>
    </row>
    <row r="128" spans="1:11" ht="15.75" thickBot="1">
      <c r="A128" s="58" t="s">
        <v>126</v>
      </c>
      <c r="B128" s="57" t="s">
        <v>120</v>
      </c>
      <c r="C128" s="1"/>
      <c r="D128" s="1"/>
      <c r="E128" s="66">
        <f t="shared" si="21"/>
        <v>0</v>
      </c>
      <c r="F128" s="123">
        <f t="shared" si="22"/>
        <v>0</v>
      </c>
      <c r="G128" s="120"/>
      <c r="H128" s="120"/>
      <c r="I128" s="120"/>
      <c r="J128" s="120"/>
      <c r="K128" s="121"/>
    </row>
    <row r="129" spans="1:11" ht="15.75" thickBot="1">
      <c r="A129" s="58" t="s">
        <v>126</v>
      </c>
      <c r="B129" s="57" t="s">
        <v>121</v>
      </c>
      <c r="C129" s="1"/>
      <c r="D129" s="1"/>
      <c r="E129" s="66">
        <f t="shared" si="21"/>
        <v>0</v>
      </c>
      <c r="F129" s="123">
        <f t="shared" si="22"/>
        <v>0</v>
      </c>
      <c r="G129" s="120"/>
      <c r="H129" s="120"/>
      <c r="I129" s="120"/>
      <c r="J129" s="120"/>
      <c r="K129" s="121"/>
    </row>
    <row r="130" spans="1:11" ht="15.75" thickBot="1">
      <c r="A130" s="58" t="s">
        <v>126</v>
      </c>
      <c r="B130" s="57" t="s">
        <v>122</v>
      </c>
      <c r="C130" s="1"/>
      <c r="D130" s="1"/>
      <c r="E130" s="66">
        <f t="shared" si="21"/>
        <v>0</v>
      </c>
      <c r="F130" s="123">
        <f t="shared" si="22"/>
        <v>0</v>
      </c>
      <c r="G130" s="120"/>
      <c r="H130" s="120"/>
      <c r="I130" s="120"/>
      <c r="J130" s="120"/>
      <c r="K130" s="121"/>
    </row>
    <row r="131" spans="1:11" ht="15.75" thickBot="1">
      <c r="A131" s="58" t="s">
        <v>126</v>
      </c>
      <c r="B131" s="57" t="s">
        <v>123</v>
      </c>
      <c r="C131" s="1"/>
      <c r="D131" s="1"/>
      <c r="E131" s="66">
        <f t="shared" si="21"/>
        <v>0</v>
      </c>
      <c r="F131" s="123">
        <f t="shared" si="22"/>
        <v>0</v>
      </c>
      <c r="G131" s="120"/>
      <c r="H131" s="120"/>
      <c r="I131" s="120"/>
      <c r="J131" s="120"/>
      <c r="K131" s="121"/>
    </row>
    <row r="132" spans="1:11" ht="15.75" thickBot="1">
      <c r="A132" s="58" t="s">
        <v>126</v>
      </c>
      <c r="B132" s="57" t="s">
        <v>124</v>
      </c>
      <c r="C132" s="1"/>
      <c r="D132" s="1"/>
      <c r="E132" s="66">
        <f t="shared" si="21"/>
        <v>0</v>
      </c>
      <c r="F132" s="123">
        <f t="shared" si="22"/>
        <v>0</v>
      </c>
      <c r="G132" s="120"/>
      <c r="H132" s="120"/>
      <c r="I132" s="120"/>
      <c r="J132" s="120"/>
      <c r="K132" s="121"/>
    </row>
    <row r="133" spans="1:11" ht="15.75" thickBot="1">
      <c r="A133" s="58" t="s">
        <v>126</v>
      </c>
      <c r="B133" s="57" t="s">
        <v>125</v>
      </c>
      <c r="C133" s="1"/>
      <c r="D133" s="1"/>
      <c r="E133" s="66">
        <f t="shared" si="21"/>
        <v>0</v>
      </c>
      <c r="F133" s="123">
        <f t="shared" si="22"/>
        <v>0</v>
      </c>
      <c r="G133" s="120"/>
      <c r="H133" s="120"/>
      <c r="I133" s="120"/>
      <c r="J133" s="120"/>
      <c r="K133" s="121"/>
    </row>
    <row r="134" spans="1:11" ht="15.75" thickBot="1">
      <c r="A134" s="173" t="s">
        <v>161</v>
      </c>
      <c r="B134" s="174"/>
      <c r="C134" s="112">
        <f>+D134/'Metas Muni'!L16</f>
        <v>0</v>
      </c>
      <c r="D134" s="113">
        <f>+F134/K134</f>
        <v>0</v>
      </c>
      <c r="E134" s="122">
        <f aca="true" t="shared" si="23" ref="E134:J134">SUM(E122:E133)</f>
        <v>0</v>
      </c>
      <c r="F134" s="122">
        <f t="shared" si="23"/>
        <v>0</v>
      </c>
      <c r="G134" s="122">
        <f t="shared" si="23"/>
        <v>0</v>
      </c>
      <c r="H134" s="122">
        <f t="shared" si="23"/>
        <v>0</v>
      </c>
      <c r="I134" s="122">
        <f t="shared" si="23"/>
        <v>0</v>
      </c>
      <c r="J134" s="122">
        <f t="shared" si="23"/>
        <v>0</v>
      </c>
      <c r="K134" s="122">
        <v>806</v>
      </c>
    </row>
    <row r="135" spans="1:11" ht="15.75" thickBot="1">
      <c r="A135" s="58" t="s">
        <v>140</v>
      </c>
      <c r="B135" s="57" t="s">
        <v>127</v>
      </c>
      <c r="C135" s="1"/>
      <c r="D135" s="1"/>
      <c r="E135" s="66">
        <f aca="true" t="shared" si="24" ref="E135:E147">+G135+I135</f>
        <v>0</v>
      </c>
      <c r="F135" s="123">
        <f aca="true" t="shared" si="25" ref="F135:F147">+H135+J135</f>
        <v>0</v>
      </c>
      <c r="G135" s="120"/>
      <c r="H135" s="120"/>
      <c r="I135" s="120"/>
      <c r="J135" s="120"/>
      <c r="K135" s="121"/>
    </row>
    <row r="136" spans="1:11" ht="15.75" thickBot="1">
      <c r="A136" s="58" t="s">
        <v>140</v>
      </c>
      <c r="B136" s="57" t="s">
        <v>128</v>
      </c>
      <c r="C136" s="1"/>
      <c r="D136" s="1"/>
      <c r="E136" s="66">
        <f t="shared" si="24"/>
        <v>0</v>
      </c>
      <c r="F136" s="123">
        <f t="shared" si="25"/>
        <v>0</v>
      </c>
      <c r="G136" s="120"/>
      <c r="H136" s="120"/>
      <c r="I136" s="120"/>
      <c r="J136" s="120"/>
      <c r="K136" s="121"/>
    </row>
    <row r="137" spans="1:11" ht="15.75" thickBot="1">
      <c r="A137" s="58" t="s">
        <v>140</v>
      </c>
      <c r="B137" s="57" t="s">
        <v>129</v>
      </c>
      <c r="C137" s="1"/>
      <c r="D137" s="1"/>
      <c r="E137" s="66">
        <f t="shared" si="24"/>
        <v>0</v>
      </c>
      <c r="F137" s="123">
        <f t="shared" si="25"/>
        <v>0</v>
      </c>
      <c r="G137" s="120"/>
      <c r="H137" s="120"/>
      <c r="I137" s="120"/>
      <c r="J137" s="120"/>
      <c r="K137" s="121"/>
    </row>
    <row r="138" spans="1:11" ht="15.75" thickBot="1">
      <c r="A138" s="58" t="s">
        <v>140</v>
      </c>
      <c r="B138" s="57" t="s">
        <v>130</v>
      </c>
      <c r="C138" s="1"/>
      <c r="D138" s="1"/>
      <c r="E138" s="66">
        <f t="shared" si="24"/>
        <v>0</v>
      </c>
      <c r="F138" s="123">
        <f t="shared" si="25"/>
        <v>0</v>
      </c>
      <c r="G138" s="120"/>
      <c r="H138" s="120"/>
      <c r="I138" s="120"/>
      <c r="J138" s="120"/>
      <c r="K138" s="121"/>
    </row>
    <row r="139" spans="1:11" ht="15.75" thickBot="1">
      <c r="A139" s="58" t="s">
        <v>140</v>
      </c>
      <c r="B139" s="57" t="s">
        <v>131</v>
      </c>
      <c r="C139" s="1"/>
      <c r="D139" s="1"/>
      <c r="E139" s="66">
        <f t="shared" si="24"/>
        <v>0</v>
      </c>
      <c r="F139" s="123">
        <f t="shared" si="25"/>
        <v>0</v>
      </c>
      <c r="G139" s="120"/>
      <c r="H139" s="120"/>
      <c r="I139" s="120"/>
      <c r="J139" s="120"/>
      <c r="K139" s="121"/>
    </row>
    <row r="140" spans="1:11" ht="15.75" thickBot="1">
      <c r="A140" s="58" t="s">
        <v>140</v>
      </c>
      <c r="B140" s="57" t="s">
        <v>132</v>
      </c>
      <c r="C140" s="1"/>
      <c r="D140" s="1"/>
      <c r="E140" s="66">
        <f t="shared" si="24"/>
        <v>0</v>
      </c>
      <c r="F140" s="123">
        <f t="shared" si="25"/>
        <v>0</v>
      </c>
      <c r="G140" s="120"/>
      <c r="H140" s="120"/>
      <c r="I140" s="120"/>
      <c r="J140" s="120"/>
      <c r="K140" s="121"/>
    </row>
    <row r="141" spans="1:11" ht="15.75" thickBot="1">
      <c r="A141" s="58" t="s">
        <v>140</v>
      </c>
      <c r="B141" s="57" t="s">
        <v>133</v>
      </c>
      <c r="C141" s="1"/>
      <c r="D141" s="1"/>
      <c r="E141" s="66">
        <f t="shared" si="24"/>
        <v>0</v>
      </c>
      <c r="F141" s="123">
        <f t="shared" si="25"/>
        <v>0</v>
      </c>
      <c r="G141" s="120"/>
      <c r="H141" s="120"/>
      <c r="I141" s="120"/>
      <c r="J141" s="120"/>
      <c r="K141" s="121"/>
    </row>
    <row r="142" spans="1:11" ht="15.75" thickBot="1">
      <c r="A142" s="58" t="s">
        <v>140</v>
      </c>
      <c r="B142" s="57" t="s">
        <v>134</v>
      </c>
      <c r="C142" s="1"/>
      <c r="D142" s="1"/>
      <c r="E142" s="66">
        <f t="shared" si="24"/>
        <v>0</v>
      </c>
      <c r="F142" s="123">
        <f t="shared" si="25"/>
        <v>0</v>
      </c>
      <c r="G142" s="120"/>
      <c r="H142" s="120"/>
      <c r="I142" s="120"/>
      <c r="J142" s="120"/>
      <c r="K142" s="121"/>
    </row>
    <row r="143" spans="1:11" ht="15.75" thickBot="1">
      <c r="A143" s="58" t="s">
        <v>140</v>
      </c>
      <c r="B143" s="57" t="s">
        <v>135</v>
      </c>
      <c r="C143" s="1"/>
      <c r="D143" s="1"/>
      <c r="E143" s="66">
        <f t="shared" si="24"/>
        <v>0</v>
      </c>
      <c r="F143" s="123">
        <f t="shared" si="25"/>
        <v>0</v>
      </c>
      <c r="G143" s="120"/>
      <c r="H143" s="120"/>
      <c r="I143" s="120"/>
      <c r="J143" s="120"/>
      <c r="K143" s="121"/>
    </row>
    <row r="144" spans="1:11" ht="15.75" thickBot="1">
      <c r="A144" s="58" t="s">
        <v>140</v>
      </c>
      <c r="B144" s="57" t="s">
        <v>136</v>
      </c>
      <c r="C144" s="1"/>
      <c r="D144" s="1"/>
      <c r="E144" s="66">
        <f t="shared" si="24"/>
        <v>0</v>
      </c>
      <c r="F144" s="123">
        <f t="shared" si="25"/>
        <v>0</v>
      </c>
      <c r="G144" s="120"/>
      <c r="H144" s="120"/>
      <c r="I144" s="120"/>
      <c r="J144" s="120"/>
      <c r="K144" s="121"/>
    </row>
    <row r="145" spans="1:11" ht="15.75" thickBot="1">
      <c r="A145" s="58" t="s">
        <v>140</v>
      </c>
      <c r="B145" s="57" t="s">
        <v>137</v>
      </c>
      <c r="C145" s="1"/>
      <c r="D145" s="1"/>
      <c r="E145" s="66">
        <f t="shared" si="24"/>
        <v>0</v>
      </c>
      <c r="F145" s="123">
        <f t="shared" si="25"/>
        <v>0</v>
      </c>
      <c r="G145" s="120"/>
      <c r="H145" s="120"/>
      <c r="I145" s="120"/>
      <c r="J145" s="120"/>
      <c r="K145" s="121"/>
    </row>
    <row r="146" spans="1:11" ht="15.75" thickBot="1">
      <c r="A146" s="58" t="s">
        <v>140</v>
      </c>
      <c r="B146" s="57" t="s">
        <v>138</v>
      </c>
      <c r="C146" s="1"/>
      <c r="D146" s="1"/>
      <c r="E146" s="66">
        <f t="shared" si="24"/>
        <v>0</v>
      </c>
      <c r="F146" s="123">
        <f t="shared" si="25"/>
        <v>0</v>
      </c>
      <c r="G146" s="120"/>
      <c r="H146" s="120"/>
      <c r="I146" s="120"/>
      <c r="J146" s="120"/>
      <c r="K146" s="121"/>
    </row>
    <row r="147" spans="1:11" ht="15.75" thickBot="1">
      <c r="A147" s="58" t="s">
        <v>140</v>
      </c>
      <c r="B147" s="57" t="s">
        <v>139</v>
      </c>
      <c r="C147" s="1"/>
      <c r="D147" s="1"/>
      <c r="E147" s="66">
        <f t="shared" si="24"/>
        <v>0</v>
      </c>
      <c r="F147" s="123">
        <f t="shared" si="25"/>
        <v>0</v>
      </c>
      <c r="G147" s="120"/>
      <c r="H147" s="120"/>
      <c r="I147" s="120"/>
      <c r="J147" s="120"/>
      <c r="K147" s="121"/>
    </row>
    <row r="148" spans="1:11" ht="15.75" thickBot="1">
      <c r="A148" s="173" t="s">
        <v>162</v>
      </c>
      <c r="B148" s="174"/>
      <c r="C148" s="112">
        <f>+D148/'Metas Muni'!L17</f>
        <v>0</v>
      </c>
      <c r="D148" s="113">
        <f>+F148/K148</f>
        <v>0</v>
      </c>
      <c r="E148" s="122">
        <f aca="true" t="shared" si="26" ref="E148:J148">SUM(E135:E147)</f>
        <v>0</v>
      </c>
      <c r="F148" s="122">
        <f t="shared" si="26"/>
        <v>0</v>
      </c>
      <c r="G148" s="122">
        <f>SUM(G135:G147)</f>
        <v>0</v>
      </c>
      <c r="H148" s="122">
        <f t="shared" si="26"/>
        <v>0</v>
      </c>
      <c r="I148" s="122">
        <f t="shared" si="26"/>
        <v>0</v>
      </c>
      <c r="J148" s="122">
        <f t="shared" si="26"/>
        <v>0</v>
      </c>
      <c r="K148" s="122">
        <v>3375</v>
      </c>
    </row>
    <row r="149" spans="1:11" ht="15.75" thickBot="1">
      <c r="A149" s="58" t="s">
        <v>145</v>
      </c>
      <c r="B149" s="57" t="s">
        <v>141</v>
      </c>
      <c r="C149" s="1"/>
      <c r="D149" s="1"/>
      <c r="E149" s="66">
        <f aca="true" t="shared" si="27" ref="E149:F152">+G149+I149</f>
        <v>0</v>
      </c>
      <c r="F149" s="123">
        <f t="shared" si="27"/>
        <v>0</v>
      </c>
      <c r="G149" s="120"/>
      <c r="H149" s="120"/>
      <c r="I149" s="120"/>
      <c r="J149" s="120"/>
      <c r="K149" s="121"/>
    </row>
    <row r="150" spans="1:11" ht="15.75" thickBot="1">
      <c r="A150" s="58" t="s">
        <v>145</v>
      </c>
      <c r="B150" s="57" t="s">
        <v>142</v>
      </c>
      <c r="C150" s="1"/>
      <c r="D150" s="1"/>
      <c r="E150" s="66">
        <f t="shared" si="27"/>
        <v>0</v>
      </c>
      <c r="F150" s="123">
        <f t="shared" si="27"/>
        <v>0</v>
      </c>
      <c r="G150" s="120"/>
      <c r="H150" s="120"/>
      <c r="I150" s="120"/>
      <c r="J150" s="120"/>
      <c r="K150" s="121"/>
    </row>
    <row r="151" spans="1:11" ht="15.75" thickBot="1">
      <c r="A151" s="58" t="s">
        <v>145</v>
      </c>
      <c r="B151" s="57" t="s">
        <v>143</v>
      </c>
      <c r="C151" s="1"/>
      <c r="D151" s="1"/>
      <c r="E151" s="66">
        <f t="shared" si="27"/>
        <v>0</v>
      </c>
      <c r="F151" s="123">
        <f t="shared" si="27"/>
        <v>0</v>
      </c>
      <c r="G151" s="120"/>
      <c r="H151" s="120"/>
      <c r="I151" s="120"/>
      <c r="J151" s="120"/>
      <c r="K151" s="121"/>
    </row>
    <row r="152" spans="1:11" ht="15.75" thickBot="1">
      <c r="A152" s="58" t="s">
        <v>145</v>
      </c>
      <c r="B152" s="57" t="s">
        <v>144</v>
      </c>
      <c r="C152" s="1"/>
      <c r="D152" s="1"/>
      <c r="E152" s="66">
        <f t="shared" si="27"/>
        <v>0</v>
      </c>
      <c r="F152" s="123">
        <f t="shared" si="27"/>
        <v>0</v>
      </c>
      <c r="G152" s="120"/>
      <c r="H152" s="120"/>
      <c r="I152" s="120"/>
      <c r="J152" s="120"/>
      <c r="K152" s="121"/>
    </row>
    <row r="153" spans="1:11" ht="15.75" thickBot="1">
      <c r="A153" s="173" t="s">
        <v>163</v>
      </c>
      <c r="B153" s="174"/>
      <c r="C153" s="112">
        <f>+D153/'Metas Muni'!L18</f>
        <v>0</v>
      </c>
      <c r="D153" s="113">
        <f>+F153/K153</f>
        <v>0</v>
      </c>
      <c r="E153" s="122">
        <f aca="true" t="shared" si="28" ref="E153:J153">SUM(E149:E152)</f>
        <v>0</v>
      </c>
      <c r="F153" s="122">
        <f t="shared" si="28"/>
        <v>0</v>
      </c>
      <c r="G153" s="122">
        <f t="shared" si="28"/>
        <v>0</v>
      </c>
      <c r="H153" s="122">
        <f t="shared" si="28"/>
        <v>0</v>
      </c>
      <c r="I153" s="122">
        <f t="shared" si="28"/>
        <v>0</v>
      </c>
      <c r="J153" s="122">
        <f t="shared" si="28"/>
        <v>0</v>
      </c>
      <c r="K153" s="122">
        <v>1212</v>
      </c>
    </row>
    <row r="154" spans="1:11" ht="15.75" thickBot="1">
      <c r="A154" s="58" t="s">
        <v>153</v>
      </c>
      <c r="B154" s="57" t="s">
        <v>146</v>
      </c>
      <c r="C154" s="1"/>
      <c r="D154" s="1"/>
      <c r="E154" s="66">
        <f aca="true" t="shared" si="29" ref="E154:E160">+G154+I154</f>
        <v>0</v>
      </c>
      <c r="F154" s="123">
        <f aca="true" t="shared" si="30" ref="F154:F160">+H154+J154</f>
        <v>0</v>
      </c>
      <c r="G154" s="120"/>
      <c r="H154" s="120"/>
      <c r="I154" s="120"/>
      <c r="J154" s="120"/>
      <c r="K154" s="121"/>
    </row>
    <row r="155" spans="1:11" ht="15.75" thickBot="1">
      <c r="A155" s="58" t="s">
        <v>153</v>
      </c>
      <c r="B155" s="57" t="s">
        <v>147</v>
      </c>
      <c r="C155" s="1"/>
      <c r="D155" s="1"/>
      <c r="E155" s="66">
        <f t="shared" si="29"/>
        <v>0</v>
      </c>
      <c r="F155" s="123">
        <f t="shared" si="30"/>
        <v>0</v>
      </c>
      <c r="G155" s="120"/>
      <c r="H155" s="120"/>
      <c r="I155" s="120"/>
      <c r="J155" s="120"/>
      <c r="K155" s="121"/>
    </row>
    <row r="156" spans="1:11" ht="15.75" thickBot="1">
      <c r="A156" s="58" t="s">
        <v>153</v>
      </c>
      <c r="B156" s="57" t="s">
        <v>148</v>
      </c>
      <c r="C156" s="1"/>
      <c r="D156" s="1"/>
      <c r="E156" s="66">
        <f t="shared" si="29"/>
        <v>0</v>
      </c>
      <c r="F156" s="123">
        <f t="shared" si="30"/>
        <v>0</v>
      </c>
      <c r="G156" s="120"/>
      <c r="H156" s="120"/>
      <c r="I156" s="120"/>
      <c r="J156" s="120"/>
      <c r="K156" s="121"/>
    </row>
    <row r="157" spans="1:11" ht="15.75" thickBot="1">
      <c r="A157" s="58" t="s">
        <v>153</v>
      </c>
      <c r="B157" s="57" t="s">
        <v>149</v>
      </c>
      <c r="C157" s="1"/>
      <c r="D157" s="1"/>
      <c r="E157" s="66">
        <f t="shared" si="29"/>
        <v>0</v>
      </c>
      <c r="F157" s="123">
        <f t="shared" si="30"/>
        <v>0</v>
      </c>
      <c r="G157" s="120"/>
      <c r="H157" s="120"/>
      <c r="I157" s="120"/>
      <c r="J157" s="120"/>
      <c r="K157" s="121"/>
    </row>
    <row r="158" spans="1:11" ht="15.75" thickBot="1">
      <c r="A158" s="58" t="s">
        <v>153</v>
      </c>
      <c r="B158" s="57" t="s">
        <v>150</v>
      </c>
      <c r="C158" s="1"/>
      <c r="D158" s="1"/>
      <c r="E158" s="66">
        <f t="shared" si="29"/>
        <v>0</v>
      </c>
      <c r="F158" s="123">
        <f t="shared" si="30"/>
        <v>0</v>
      </c>
      <c r="G158" s="120"/>
      <c r="H158" s="120"/>
      <c r="I158" s="120"/>
      <c r="J158" s="120"/>
      <c r="K158" s="121"/>
    </row>
    <row r="159" spans="1:11" ht="15.75" thickBot="1">
      <c r="A159" s="58" t="s">
        <v>153</v>
      </c>
      <c r="B159" s="57" t="s">
        <v>151</v>
      </c>
      <c r="C159" s="1"/>
      <c r="D159" s="1"/>
      <c r="E159" s="66">
        <f t="shared" si="29"/>
        <v>0</v>
      </c>
      <c r="F159" s="123">
        <f t="shared" si="30"/>
        <v>0</v>
      </c>
      <c r="G159" s="120"/>
      <c r="H159" s="120"/>
      <c r="I159" s="120"/>
      <c r="J159" s="120"/>
      <c r="K159" s="121"/>
    </row>
    <row r="160" spans="1:11" ht="15.75" thickBot="1">
      <c r="A160" s="58" t="s">
        <v>153</v>
      </c>
      <c r="B160" s="57" t="s">
        <v>152</v>
      </c>
      <c r="C160" s="1"/>
      <c r="D160" s="1"/>
      <c r="E160" s="66">
        <f t="shared" si="29"/>
        <v>0</v>
      </c>
      <c r="F160" s="123">
        <f t="shared" si="30"/>
        <v>0</v>
      </c>
      <c r="G160" s="120"/>
      <c r="H160" s="120"/>
      <c r="I160" s="120"/>
      <c r="J160" s="120"/>
      <c r="K160" s="121"/>
    </row>
    <row r="161" spans="1:11" ht="15.75" thickBot="1">
      <c r="A161" s="173" t="s">
        <v>164</v>
      </c>
      <c r="B161" s="174"/>
      <c r="C161" s="112">
        <f>+D161/'Metas Muni'!L19</f>
        <v>0</v>
      </c>
      <c r="D161" s="113">
        <f>+F161/K161</f>
        <v>0</v>
      </c>
      <c r="E161" s="122">
        <f aca="true" t="shared" si="31" ref="E161:J161">SUM(E154:E160)</f>
        <v>0</v>
      </c>
      <c r="F161" s="122">
        <f t="shared" si="31"/>
        <v>0</v>
      </c>
      <c r="G161" s="122">
        <f t="shared" si="31"/>
        <v>0</v>
      </c>
      <c r="H161" s="122">
        <f t="shared" si="31"/>
        <v>0</v>
      </c>
      <c r="I161" s="122">
        <f t="shared" si="31"/>
        <v>0</v>
      </c>
      <c r="J161" s="122">
        <f t="shared" si="31"/>
        <v>0</v>
      </c>
      <c r="K161" s="122">
        <v>513</v>
      </c>
    </row>
    <row r="162" spans="1:11" ht="15">
      <c r="A162"/>
      <c r="B162" s="3" t="s">
        <v>168</v>
      </c>
      <c r="C162" s="3"/>
      <c r="D162" s="115"/>
      <c r="E162" s="127">
        <f aca="true" t="shared" si="32" ref="E162:K162">+E161+E153+E148+E134+E121+E102+E91+E85+E74+E59+E48+E43+E38+E26</f>
        <v>0</v>
      </c>
      <c r="F162" s="127">
        <f t="shared" si="32"/>
        <v>0</v>
      </c>
      <c r="G162" s="127">
        <f t="shared" si="32"/>
        <v>0</v>
      </c>
      <c r="H162" s="127">
        <f t="shared" si="32"/>
        <v>0</v>
      </c>
      <c r="I162" s="127">
        <f t="shared" si="32"/>
        <v>0</v>
      </c>
      <c r="J162" s="127">
        <f t="shared" si="32"/>
        <v>0</v>
      </c>
      <c r="K162" s="127">
        <f t="shared" si="32"/>
        <v>61285</v>
      </c>
    </row>
    <row r="163" spans="5:7" ht="15">
      <c r="E163" s="128"/>
      <c r="F163" s="64"/>
      <c r="G163" s="64"/>
    </row>
    <row r="164" spans="5:7" ht="15">
      <c r="E164" s="128"/>
      <c r="F164" s="64"/>
      <c r="G164" s="64"/>
    </row>
    <row r="165" spans="3:4" ht="15">
      <c r="C165" s="96"/>
      <c r="D165" s="96"/>
    </row>
  </sheetData>
  <sheetProtection/>
  <mergeCells count="25">
    <mergeCell ref="C1:C11"/>
    <mergeCell ref="A43:B43"/>
    <mergeCell ref="A48:B48"/>
    <mergeCell ref="E10:F10"/>
    <mergeCell ref="D1:D10"/>
    <mergeCell ref="E2:J9"/>
    <mergeCell ref="A153:B153"/>
    <mergeCell ref="A161:B161"/>
    <mergeCell ref="A59:B59"/>
    <mergeCell ref="A74:B74"/>
    <mergeCell ref="A85:B85"/>
    <mergeCell ref="A91:B91"/>
    <mergeCell ref="A102:B102"/>
    <mergeCell ref="A121:B121"/>
    <mergeCell ref="A134:B134"/>
    <mergeCell ref="K2:K9"/>
    <mergeCell ref="G10:H10"/>
    <mergeCell ref="I10:J10"/>
    <mergeCell ref="K10:K11"/>
    <mergeCell ref="E1:K1"/>
    <mergeCell ref="A148:B148"/>
    <mergeCell ref="A26:B26"/>
    <mergeCell ref="A38:B38"/>
    <mergeCell ref="A1:A10"/>
    <mergeCell ref="B1:B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EADC2"/>
  </sheetPr>
  <dimension ref="A1:AD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7.00390625" style="64" bestFit="1" customWidth="1"/>
    <col min="3" max="3" width="14.421875" style="64" customWidth="1"/>
    <col min="4" max="4" width="11.28125" style="64" bestFit="1" customWidth="1"/>
    <col min="5" max="5" width="22.28125" style="97" customWidth="1"/>
    <col min="6" max="6" width="25.28125" style="64" customWidth="1"/>
    <col min="7" max="7" width="20.00390625" style="64" customWidth="1"/>
    <col min="8" max="8" width="26.7109375" style="64" customWidth="1"/>
    <col min="9" max="16384" width="11.421875" style="64" customWidth="1"/>
  </cols>
  <sheetData>
    <row r="1" spans="1:8" ht="83.2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196" t="s">
        <v>273</v>
      </c>
      <c r="F1" s="197"/>
      <c r="G1" s="197"/>
      <c r="H1" s="197"/>
    </row>
    <row r="2" spans="1:8" ht="15" customHeight="1">
      <c r="A2" s="176"/>
      <c r="B2" s="183"/>
      <c r="C2" s="176"/>
      <c r="D2" s="216"/>
      <c r="E2" s="203" t="s">
        <v>2</v>
      </c>
      <c r="F2" s="204"/>
      <c r="G2" s="203" t="s">
        <v>3</v>
      </c>
      <c r="H2" s="204"/>
    </row>
    <row r="3" spans="1:8" ht="15" customHeight="1">
      <c r="A3" s="176"/>
      <c r="B3" s="183"/>
      <c r="C3" s="176"/>
      <c r="D3" s="216"/>
      <c r="E3" s="187"/>
      <c r="F3" s="188"/>
      <c r="G3" s="187"/>
      <c r="H3" s="188"/>
    </row>
    <row r="4" spans="1:8" ht="15" customHeight="1">
      <c r="A4" s="176"/>
      <c r="B4" s="183"/>
      <c r="C4" s="176"/>
      <c r="D4" s="216"/>
      <c r="E4" s="187"/>
      <c r="F4" s="188"/>
      <c r="G4" s="187"/>
      <c r="H4" s="188"/>
    </row>
    <row r="5" spans="1:8" ht="15" customHeight="1">
      <c r="A5" s="176"/>
      <c r="B5" s="183"/>
      <c r="C5" s="176"/>
      <c r="D5" s="216"/>
      <c r="E5" s="187"/>
      <c r="F5" s="188"/>
      <c r="G5" s="187"/>
      <c r="H5" s="188"/>
    </row>
    <row r="6" spans="1:8" ht="15" customHeight="1">
      <c r="A6" s="176"/>
      <c r="B6" s="183"/>
      <c r="C6" s="176"/>
      <c r="D6" s="216"/>
      <c r="E6" s="187"/>
      <c r="F6" s="188"/>
      <c r="G6" s="187"/>
      <c r="H6" s="188"/>
    </row>
    <row r="7" spans="1:8" ht="15" customHeight="1">
      <c r="A7" s="176"/>
      <c r="B7" s="183"/>
      <c r="C7" s="176"/>
      <c r="D7" s="216"/>
      <c r="E7" s="187"/>
      <c r="F7" s="188"/>
      <c r="G7" s="187"/>
      <c r="H7" s="188"/>
    </row>
    <row r="8" spans="1:8" ht="15" customHeight="1">
      <c r="A8" s="176"/>
      <c r="B8" s="183"/>
      <c r="C8" s="176"/>
      <c r="D8" s="216"/>
      <c r="E8" s="187"/>
      <c r="F8" s="188"/>
      <c r="G8" s="187"/>
      <c r="H8" s="188"/>
    </row>
    <row r="9" spans="1:8" ht="15.75" customHeight="1" thickBot="1">
      <c r="A9" s="176"/>
      <c r="B9" s="183"/>
      <c r="C9" s="176"/>
      <c r="D9" s="216"/>
      <c r="E9" s="189"/>
      <c r="F9" s="190"/>
      <c r="G9" s="189"/>
      <c r="H9" s="190"/>
    </row>
    <row r="10" spans="1:8" ht="57.75" customHeight="1" thickBot="1" thickTop="1">
      <c r="A10" s="177"/>
      <c r="B10" s="177"/>
      <c r="C10" s="176"/>
      <c r="D10" s="217"/>
      <c r="E10" s="201" t="s">
        <v>221</v>
      </c>
      <c r="F10" s="202"/>
      <c r="G10" s="201" t="s">
        <v>222</v>
      </c>
      <c r="H10" s="202"/>
    </row>
    <row r="11" spans="1:8" ht="15.75" thickBot="1">
      <c r="A11" s="145"/>
      <c r="B11" s="145"/>
      <c r="C11" s="177"/>
      <c r="D11" s="145" t="s">
        <v>167</v>
      </c>
      <c r="E11" s="150" t="s">
        <v>16</v>
      </c>
      <c r="F11" s="146" t="s">
        <v>18</v>
      </c>
      <c r="G11" s="150" t="s">
        <v>16</v>
      </c>
      <c r="H11" s="146" t="s">
        <v>18</v>
      </c>
    </row>
    <row r="12" spans="1:21" ht="15">
      <c r="A12" s="54" t="s">
        <v>32</v>
      </c>
      <c r="B12" s="54" t="s">
        <v>19</v>
      </c>
      <c r="C12" s="1"/>
      <c r="D12" s="1"/>
      <c r="E12" s="110"/>
      <c r="F12" s="110"/>
      <c r="G12" s="110"/>
      <c r="H12" s="110"/>
      <c r="R12" s="116"/>
      <c r="S12" s="116"/>
      <c r="T12" s="116"/>
      <c r="U12" s="116"/>
    </row>
    <row r="13" spans="1:21" ht="15">
      <c r="A13" s="54" t="s">
        <v>32</v>
      </c>
      <c r="B13" s="54" t="s">
        <v>20</v>
      </c>
      <c r="C13" s="1"/>
      <c r="D13" s="1"/>
      <c r="E13" s="110"/>
      <c r="F13" s="110"/>
      <c r="G13" s="110"/>
      <c r="H13" s="110"/>
      <c r="R13" s="116"/>
      <c r="S13" s="116"/>
      <c r="T13" s="116"/>
      <c r="U13" s="116"/>
    </row>
    <row r="14" spans="1:21" ht="15">
      <c r="A14" s="54" t="s">
        <v>32</v>
      </c>
      <c r="B14" s="54" t="s">
        <v>21</v>
      </c>
      <c r="C14" s="1"/>
      <c r="D14" s="1"/>
      <c r="E14" s="110"/>
      <c r="F14" s="110"/>
      <c r="G14" s="110"/>
      <c r="H14" s="110"/>
      <c r="R14" s="116"/>
      <c r="S14" s="116"/>
      <c r="T14" s="116"/>
      <c r="U14" s="116"/>
    </row>
    <row r="15" spans="1:21" ht="15">
      <c r="A15" s="54" t="s">
        <v>32</v>
      </c>
      <c r="B15" s="54" t="s">
        <v>22</v>
      </c>
      <c r="C15" s="1"/>
      <c r="D15" s="1"/>
      <c r="E15" s="110"/>
      <c r="F15" s="110"/>
      <c r="G15" s="110"/>
      <c r="H15" s="110"/>
      <c r="R15" s="116"/>
      <c r="S15" s="116"/>
      <c r="T15" s="116"/>
      <c r="U15" s="116"/>
    </row>
    <row r="16" spans="1:21" ht="15">
      <c r="A16" s="54" t="s">
        <v>32</v>
      </c>
      <c r="B16" s="54" t="s">
        <v>23</v>
      </c>
      <c r="C16" s="4"/>
      <c r="D16" s="1"/>
      <c r="E16" s="110"/>
      <c r="F16" s="110"/>
      <c r="G16" s="110"/>
      <c r="H16" s="110"/>
      <c r="R16" s="116"/>
      <c r="S16" s="116"/>
      <c r="T16" s="116"/>
      <c r="U16" s="116"/>
    </row>
    <row r="17" spans="1:21" ht="15">
      <c r="A17" s="54" t="s">
        <v>32</v>
      </c>
      <c r="B17" s="54" t="s">
        <v>24</v>
      </c>
      <c r="C17" s="1"/>
      <c r="D17" s="1"/>
      <c r="E17" s="110"/>
      <c r="F17" s="110"/>
      <c r="G17" s="110"/>
      <c r="H17" s="110"/>
      <c r="R17" s="116"/>
      <c r="S17" s="116"/>
      <c r="T17" s="116"/>
      <c r="U17" s="116"/>
    </row>
    <row r="18" spans="1:21" ht="15">
      <c r="A18" s="54" t="s">
        <v>32</v>
      </c>
      <c r="B18" s="54" t="s">
        <v>25</v>
      </c>
      <c r="C18" s="1"/>
      <c r="D18" s="1"/>
      <c r="E18" s="110"/>
      <c r="F18" s="110"/>
      <c r="G18" s="110"/>
      <c r="H18" s="110"/>
      <c r="R18" s="116"/>
      <c r="S18" s="116"/>
      <c r="T18" s="116"/>
      <c r="U18" s="116"/>
    </row>
    <row r="19" spans="1:21" ht="15">
      <c r="A19" s="54" t="s">
        <v>32</v>
      </c>
      <c r="B19" s="54" t="s">
        <v>26</v>
      </c>
      <c r="C19" s="1"/>
      <c r="D19" s="1"/>
      <c r="E19" s="110"/>
      <c r="F19" s="110"/>
      <c r="G19" s="110"/>
      <c r="H19" s="110"/>
      <c r="R19" s="116"/>
      <c r="S19" s="116"/>
      <c r="T19" s="116"/>
      <c r="U19" s="116"/>
    </row>
    <row r="20" spans="1:21" ht="15">
      <c r="A20" s="54" t="s">
        <v>32</v>
      </c>
      <c r="B20" s="54" t="s">
        <v>27</v>
      </c>
      <c r="C20" s="1"/>
      <c r="D20" s="1"/>
      <c r="E20" s="110"/>
      <c r="F20" s="110"/>
      <c r="G20" s="110"/>
      <c r="H20" s="110"/>
      <c r="R20" s="116"/>
      <c r="S20" s="116"/>
      <c r="T20" s="116"/>
      <c r="U20" s="116"/>
    </row>
    <row r="21" spans="1:21" ht="15">
      <c r="A21" s="54" t="s">
        <v>32</v>
      </c>
      <c r="B21" s="54" t="s">
        <v>28</v>
      </c>
      <c r="C21" s="25"/>
      <c r="D21" s="1"/>
      <c r="E21" s="110"/>
      <c r="F21" s="110"/>
      <c r="G21" s="110"/>
      <c r="H21" s="110"/>
      <c r="R21" s="116"/>
      <c r="S21" s="116"/>
      <c r="T21" s="116"/>
      <c r="U21" s="116"/>
    </row>
    <row r="22" spans="1:21" ht="15">
      <c r="A22" s="54" t="s">
        <v>32</v>
      </c>
      <c r="B22" s="54" t="s">
        <v>29</v>
      </c>
      <c r="C22" s="1"/>
      <c r="D22" s="1"/>
      <c r="E22" s="110"/>
      <c r="F22" s="110"/>
      <c r="G22" s="110"/>
      <c r="H22" s="110"/>
      <c r="R22" s="116"/>
      <c r="S22" s="116"/>
      <c r="T22" s="116"/>
      <c r="U22" s="116"/>
    </row>
    <row r="23" spans="1:21" ht="15">
      <c r="A23" s="54" t="s">
        <v>32</v>
      </c>
      <c r="B23" s="54" t="s">
        <v>30</v>
      </c>
      <c r="C23" s="1"/>
      <c r="D23" s="1"/>
      <c r="E23" s="110"/>
      <c r="F23" s="110"/>
      <c r="G23" s="110"/>
      <c r="H23" s="110"/>
      <c r="R23" s="116"/>
      <c r="S23" s="116"/>
      <c r="T23" s="116"/>
      <c r="U23" s="116"/>
    </row>
    <row r="24" spans="1:21" ht="15">
      <c r="A24" s="54" t="s">
        <v>32</v>
      </c>
      <c r="B24" s="54" t="s">
        <v>31</v>
      </c>
      <c r="C24" s="1"/>
      <c r="D24" s="1"/>
      <c r="E24" s="110"/>
      <c r="F24" s="110"/>
      <c r="G24" s="110"/>
      <c r="H24" s="110"/>
      <c r="R24" s="116"/>
      <c r="S24" s="116"/>
      <c r="T24" s="116"/>
      <c r="U24" s="116"/>
    </row>
    <row r="25" spans="1:21" ht="15.75" thickBot="1">
      <c r="A25" s="54" t="s">
        <v>32</v>
      </c>
      <c r="B25" s="55" t="s">
        <v>285</v>
      </c>
      <c r="C25" s="1"/>
      <c r="D25" s="1"/>
      <c r="E25" s="110"/>
      <c r="F25" s="110"/>
      <c r="G25" s="110"/>
      <c r="H25" s="110"/>
      <c r="R25" s="116"/>
      <c r="S25" s="116"/>
      <c r="T25" s="116"/>
      <c r="U25" s="116"/>
    </row>
    <row r="26" spans="1:8" ht="15.75" thickBot="1">
      <c r="A26" s="173" t="s">
        <v>154</v>
      </c>
      <c r="B26" s="174"/>
      <c r="C26" s="112" t="e">
        <f>+D26/'Metas Muni'!M6</f>
        <v>#DIV/0!</v>
      </c>
      <c r="D26" s="154" t="e">
        <f>+E26/G26</f>
        <v>#DIV/0!</v>
      </c>
      <c r="E26" s="45">
        <f>SUM(E12:E25)</f>
        <v>0</v>
      </c>
      <c r="F26" s="45">
        <f>SUM(F12:F25)</f>
        <v>0</v>
      </c>
      <c r="G26" s="45">
        <f>SUM(G12:G25)</f>
        <v>0</v>
      </c>
      <c r="H26" s="45">
        <f>SUM(H12:H25)</f>
        <v>0</v>
      </c>
    </row>
    <row r="27" spans="1:8" ht="15">
      <c r="A27" s="54" t="s">
        <v>33</v>
      </c>
      <c r="B27" s="54" t="s">
        <v>34</v>
      </c>
      <c r="C27" s="1"/>
      <c r="D27" s="1"/>
      <c r="E27" s="110"/>
      <c r="F27" s="110"/>
      <c r="G27" s="110"/>
      <c r="H27" s="110"/>
    </row>
    <row r="28" spans="1:8" ht="15">
      <c r="A28" s="54" t="s">
        <v>33</v>
      </c>
      <c r="B28" s="54" t="s">
        <v>35</v>
      </c>
      <c r="C28" s="1"/>
      <c r="D28" s="1"/>
      <c r="E28" s="110"/>
      <c r="F28" s="110"/>
      <c r="G28" s="110"/>
      <c r="H28" s="110"/>
    </row>
    <row r="29" spans="1:8" ht="15">
      <c r="A29" s="54" t="s">
        <v>33</v>
      </c>
      <c r="B29" s="54" t="s">
        <v>36</v>
      </c>
      <c r="C29" s="1"/>
      <c r="D29" s="1"/>
      <c r="E29" s="110"/>
      <c r="F29" s="110"/>
      <c r="G29" s="110"/>
      <c r="H29" s="110"/>
    </row>
    <row r="30" spans="1:8" ht="15">
      <c r="A30" s="54" t="s">
        <v>33</v>
      </c>
      <c r="B30" s="54" t="s">
        <v>37</v>
      </c>
      <c r="C30" s="1"/>
      <c r="D30" s="1"/>
      <c r="E30" s="110"/>
      <c r="F30" s="110"/>
      <c r="G30" s="110"/>
      <c r="H30" s="110"/>
    </row>
    <row r="31" spans="1:8" ht="15">
      <c r="A31" s="54" t="s">
        <v>33</v>
      </c>
      <c r="B31" s="54" t="s">
        <v>38</v>
      </c>
      <c r="C31" s="1"/>
      <c r="D31" s="1"/>
      <c r="E31" s="110"/>
      <c r="F31" s="110"/>
      <c r="G31" s="110"/>
      <c r="H31" s="110"/>
    </row>
    <row r="32" spans="1:8" ht="15">
      <c r="A32" s="54" t="s">
        <v>33</v>
      </c>
      <c r="B32" s="54" t="s">
        <v>39</v>
      </c>
      <c r="C32" s="1"/>
      <c r="D32" s="1"/>
      <c r="E32" s="110"/>
      <c r="F32" s="110"/>
      <c r="G32" s="110"/>
      <c r="H32" s="110"/>
    </row>
    <row r="33" spans="1:8" ht="15">
      <c r="A33" s="54" t="s">
        <v>33</v>
      </c>
      <c r="B33" s="54" t="s">
        <v>40</v>
      </c>
      <c r="C33" s="1"/>
      <c r="D33" s="1"/>
      <c r="E33" s="110"/>
      <c r="F33" s="110"/>
      <c r="G33" s="110"/>
      <c r="H33" s="110"/>
    </row>
    <row r="34" spans="1:8" ht="15">
      <c r="A34" s="54" t="s">
        <v>33</v>
      </c>
      <c r="B34" s="54" t="s">
        <v>41</v>
      </c>
      <c r="C34" s="1"/>
      <c r="D34" s="1"/>
      <c r="E34" s="110"/>
      <c r="F34" s="110"/>
      <c r="G34" s="110"/>
      <c r="H34" s="110"/>
    </row>
    <row r="35" spans="1:8" ht="15">
      <c r="A35" s="54" t="s">
        <v>33</v>
      </c>
      <c r="B35" s="54" t="s">
        <v>42</v>
      </c>
      <c r="C35" s="1"/>
      <c r="D35" s="1"/>
      <c r="E35" s="110"/>
      <c r="F35" s="110"/>
      <c r="G35" s="110"/>
      <c r="H35" s="110"/>
    </row>
    <row r="36" spans="1:8" ht="15">
      <c r="A36" s="54" t="s">
        <v>33</v>
      </c>
      <c r="B36" s="54" t="s">
        <v>43</v>
      </c>
      <c r="C36" s="1"/>
      <c r="D36" s="1"/>
      <c r="E36" s="110"/>
      <c r="F36" s="110"/>
      <c r="G36" s="110"/>
      <c r="H36" s="110"/>
    </row>
    <row r="37" spans="1:8" ht="15.75" thickBot="1">
      <c r="A37" s="58" t="s">
        <v>33</v>
      </c>
      <c r="B37" s="55" t="s">
        <v>267</v>
      </c>
      <c r="C37" s="1"/>
      <c r="D37" s="1"/>
      <c r="E37" s="110"/>
      <c r="F37" s="110"/>
      <c r="G37" s="110"/>
      <c r="H37" s="110"/>
    </row>
    <row r="38" spans="1:8" ht="15.75" thickBot="1">
      <c r="A38" s="173" t="s">
        <v>155</v>
      </c>
      <c r="B38" s="174"/>
      <c r="C38" s="112" t="e">
        <f>+D38/'Metas Muni'!M7</f>
        <v>#DIV/0!</v>
      </c>
      <c r="D38" s="43" t="e">
        <f>+F38/H38</f>
        <v>#DIV/0!</v>
      </c>
      <c r="E38" s="45">
        <f>SUM(E27:E37)</f>
        <v>0</v>
      </c>
      <c r="F38" s="45">
        <f>SUM(F27:F37)</f>
        <v>0</v>
      </c>
      <c r="G38" s="45">
        <f>SUM(G27:G37)</f>
        <v>0</v>
      </c>
      <c r="H38" s="45">
        <f>SUM(H27:H37)</f>
        <v>0</v>
      </c>
    </row>
    <row r="39" spans="1:8" ht="15">
      <c r="A39" s="54" t="s">
        <v>236</v>
      </c>
      <c r="B39" s="54" t="s">
        <v>237</v>
      </c>
      <c r="C39" s="1"/>
      <c r="D39" s="25"/>
      <c r="E39" s="110"/>
      <c r="F39" s="110"/>
      <c r="G39" s="110"/>
      <c r="H39" s="110"/>
    </row>
    <row r="40" spans="1:8" ht="15">
      <c r="A40" s="54" t="s">
        <v>236</v>
      </c>
      <c r="B40" s="54" t="s">
        <v>238</v>
      </c>
      <c r="C40" s="1"/>
      <c r="D40" s="25"/>
      <c r="E40" s="110"/>
      <c r="F40" s="110"/>
      <c r="G40" s="110"/>
      <c r="H40" s="110"/>
    </row>
    <row r="41" spans="1:8" ht="15">
      <c r="A41" s="54" t="s">
        <v>236</v>
      </c>
      <c r="B41" s="54" t="s">
        <v>239</v>
      </c>
      <c r="C41" s="1"/>
      <c r="D41" s="25"/>
      <c r="E41" s="110"/>
      <c r="F41" s="110"/>
      <c r="G41" s="110"/>
      <c r="H41" s="110"/>
    </row>
    <row r="42" spans="1:8" ht="15.75" thickBot="1">
      <c r="A42" s="54" t="s">
        <v>236</v>
      </c>
      <c r="B42" s="54" t="s">
        <v>240</v>
      </c>
      <c r="C42" s="90"/>
      <c r="D42" s="25"/>
      <c r="E42" s="110"/>
      <c r="F42" s="110"/>
      <c r="G42" s="110"/>
      <c r="H42" s="110"/>
    </row>
    <row r="43" spans="1:8" ht="15.75" thickBot="1">
      <c r="A43" s="178" t="s">
        <v>241</v>
      </c>
      <c r="B43" s="179"/>
      <c r="C43" s="112" t="e">
        <f>+D43/'Metas Muni'!M8</f>
        <v>#DIV/0!</v>
      </c>
      <c r="D43" s="43" t="e">
        <f>+F43/H43</f>
        <v>#DIV/0!</v>
      </c>
      <c r="E43" s="45">
        <f>SUM(E39:E42)</f>
        <v>0</v>
      </c>
      <c r="F43" s="45">
        <f>SUM(F39:F42)</f>
        <v>0</v>
      </c>
      <c r="G43" s="45">
        <f>SUM(G39:G42)</f>
        <v>0</v>
      </c>
      <c r="H43" s="45">
        <f>SUM(H39:H42)</f>
        <v>0</v>
      </c>
    </row>
    <row r="44" spans="1:8" ht="15">
      <c r="A44" s="54" t="s">
        <v>242</v>
      </c>
      <c r="B44" s="54" t="s">
        <v>243</v>
      </c>
      <c r="C44" s="1"/>
      <c r="D44" s="25"/>
      <c r="E44" s="110"/>
      <c r="F44" s="110"/>
      <c r="G44" s="110"/>
      <c r="H44" s="110"/>
    </row>
    <row r="45" spans="1:8" ht="15">
      <c r="A45" s="54" t="s">
        <v>242</v>
      </c>
      <c r="B45" s="54" t="s">
        <v>244</v>
      </c>
      <c r="C45" s="1"/>
      <c r="D45" s="25"/>
      <c r="E45" s="110"/>
      <c r="F45" s="110"/>
      <c r="G45" s="110"/>
      <c r="H45" s="110"/>
    </row>
    <row r="46" spans="1:8" ht="15">
      <c r="A46" s="54" t="s">
        <v>242</v>
      </c>
      <c r="B46" s="54" t="s">
        <v>245</v>
      </c>
      <c r="C46" s="1"/>
      <c r="D46" s="25"/>
      <c r="E46" s="110"/>
      <c r="F46" s="110"/>
      <c r="G46" s="110"/>
      <c r="H46" s="110"/>
    </row>
    <row r="47" spans="1:8" ht="15.75" thickBot="1">
      <c r="A47" s="54" t="s">
        <v>242</v>
      </c>
      <c r="B47" s="54" t="s">
        <v>246</v>
      </c>
      <c r="C47" s="91"/>
      <c r="D47" s="25"/>
      <c r="E47" s="110"/>
      <c r="F47" s="110"/>
      <c r="G47" s="110"/>
      <c r="H47" s="110"/>
    </row>
    <row r="48" spans="1:8" ht="15.75" thickBot="1">
      <c r="A48" s="178" t="s">
        <v>247</v>
      </c>
      <c r="B48" s="179"/>
      <c r="C48" s="112" t="e">
        <f>+D48/'Metas Muni'!M9</f>
        <v>#DIV/0!</v>
      </c>
      <c r="D48" s="43" t="e">
        <f>+F48/H48</f>
        <v>#DIV/0!</v>
      </c>
      <c r="E48" s="45">
        <f>SUM(E44:E47)</f>
        <v>0</v>
      </c>
      <c r="F48" s="45">
        <f>SUM(F44:F47)</f>
        <v>0</v>
      </c>
      <c r="G48" s="45">
        <f>SUM(G44:G47)</f>
        <v>0</v>
      </c>
      <c r="H48" s="45">
        <f>SUM(H44:H47)</f>
        <v>0</v>
      </c>
    </row>
    <row r="49" spans="1:8" ht="15">
      <c r="A49" s="54" t="s">
        <v>54</v>
      </c>
      <c r="B49" s="54" t="s">
        <v>44</v>
      </c>
      <c r="C49" s="1"/>
      <c r="D49" s="1"/>
      <c r="E49" s="110"/>
      <c r="F49" s="110"/>
      <c r="G49" s="110"/>
      <c r="H49" s="110"/>
    </row>
    <row r="50" spans="1:8" ht="15">
      <c r="A50" s="54" t="s">
        <v>54</v>
      </c>
      <c r="B50" s="54" t="s">
        <v>45</v>
      </c>
      <c r="C50" s="1"/>
      <c r="D50" s="1"/>
      <c r="E50" s="110"/>
      <c r="F50" s="110"/>
      <c r="G50" s="110"/>
      <c r="H50" s="110"/>
    </row>
    <row r="51" spans="1:8" ht="15">
      <c r="A51" s="54" t="s">
        <v>54</v>
      </c>
      <c r="B51" s="54" t="s">
        <v>46</v>
      </c>
      <c r="C51" s="1"/>
      <c r="D51" s="1"/>
      <c r="E51" s="110"/>
      <c r="F51" s="110"/>
      <c r="G51" s="110"/>
      <c r="H51" s="110"/>
    </row>
    <row r="52" spans="1:8" ht="15">
      <c r="A52" s="54" t="s">
        <v>54</v>
      </c>
      <c r="B52" s="54" t="s">
        <v>47</v>
      </c>
      <c r="C52" s="1"/>
      <c r="D52" s="1"/>
      <c r="E52" s="110"/>
      <c r="F52" s="110"/>
      <c r="G52" s="110"/>
      <c r="H52" s="110"/>
    </row>
    <row r="53" spans="1:8" ht="15">
      <c r="A53" s="54" t="s">
        <v>54</v>
      </c>
      <c r="B53" s="54" t="s">
        <v>48</v>
      </c>
      <c r="C53" s="1"/>
      <c r="D53" s="1"/>
      <c r="E53" s="110"/>
      <c r="F53" s="110"/>
      <c r="G53" s="110"/>
      <c r="H53" s="110"/>
    </row>
    <row r="54" spans="1:8" ht="15">
      <c r="A54" s="54" t="s">
        <v>54</v>
      </c>
      <c r="B54" s="54" t="s">
        <v>49</v>
      </c>
      <c r="C54" s="1"/>
      <c r="D54" s="1"/>
      <c r="E54" s="110"/>
      <c r="F54" s="110"/>
      <c r="G54" s="110"/>
      <c r="H54" s="110"/>
    </row>
    <row r="55" spans="1:8" ht="15">
      <c r="A55" s="54" t="s">
        <v>54</v>
      </c>
      <c r="B55" s="54" t="s">
        <v>50</v>
      </c>
      <c r="C55" s="1"/>
      <c r="D55" s="1"/>
      <c r="E55" s="110"/>
      <c r="F55" s="110"/>
      <c r="G55" s="110"/>
      <c r="H55" s="110"/>
    </row>
    <row r="56" spans="1:8" ht="15">
      <c r="A56" s="54" t="s">
        <v>54</v>
      </c>
      <c r="B56" s="54" t="s">
        <v>51</v>
      </c>
      <c r="C56" s="1"/>
      <c r="D56" s="1"/>
      <c r="E56" s="110"/>
      <c r="F56" s="110"/>
      <c r="G56" s="110"/>
      <c r="H56" s="110"/>
    </row>
    <row r="57" spans="1:8" ht="15">
      <c r="A57" s="54" t="s">
        <v>54</v>
      </c>
      <c r="B57" s="54" t="s">
        <v>52</v>
      </c>
      <c r="C57" s="1"/>
      <c r="D57" s="1"/>
      <c r="E57" s="110"/>
      <c r="F57" s="110"/>
      <c r="G57" s="110"/>
      <c r="H57" s="110"/>
    </row>
    <row r="58" spans="1:8" ht="15.75" thickBot="1">
      <c r="A58" s="54" t="s">
        <v>54</v>
      </c>
      <c r="B58" s="54" t="s">
        <v>53</v>
      </c>
      <c r="C58" s="1"/>
      <c r="D58" s="1"/>
      <c r="E58" s="110"/>
      <c r="F58" s="110"/>
      <c r="G58" s="110"/>
      <c r="H58" s="110"/>
    </row>
    <row r="59" spans="1:8" ht="15.75" thickBot="1">
      <c r="A59" s="173" t="s">
        <v>156</v>
      </c>
      <c r="B59" s="174"/>
      <c r="C59" s="112" t="e">
        <f>+D59/'Metas Muni'!M10</f>
        <v>#DIV/0!</v>
      </c>
      <c r="D59" s="43" t="e">
        <f>+F59/H59</f>
        <v>#DIV/0!</v>
      </c>
      <c r="E59" s="45">
        <f>SUM(E49:E58)</f>
        <v>0</v>
      </c>
      <c r="F59" s="45">
        <f>SUM(F49:F58)</f>
        <v>0</v>
      </c>
      <c r="G59" s="45">
        <f>SUM(G49:G58)</f>
        <v>0</v>
      </c>
      <c r="H59" s="45">
        <f>SUM(H49:H58)</f>
        <v>0</v>
      </c>
    </row>
    <row r="60" spans="1:8" ht="15">
      <c r="A60" s="54" t="s">
        <v>68</v>
      </c>
      <c r="B60" s="54" t="s">
        <v>55</v>
      </c>
      <c r="C60" s="1"/>
      <c r="D60" s="1"/>
      <c r="E60" s="110"/>
      <c r="F60" s="110"/>
      <c r="G60" s="110"/>
      <c r="H60" s="110"/>
    </row>
    <row r="61" spans="1:8" ht="15">
      <c r="A61" s="54" t="s">
        <v>68</v>
      </c>
      <c r="B61" s="54" t="s">
        <v>56</v>
      </c>
      <c r="C61" s="1"/>
      <c r="D61" s="1"/>
      <c r="E61" s="110"/>
      <c r="F61" s="110"/>
      <c r="G61" s="110"/>
      <c r="H61" s="110"/>
    </row>
    <row r="62" spans="1:8" ht="15">
      <c r="A62" s="54" t="s">
        <v>68</v>
      </c>
      <c r="B62" s="54" t="s">
        <v>57</v>
      </c>
      <c r="C62" s="1"/>
      <c r="D62" s="1"/>
      <c r="E62" s="110"/>
      <c r="F62" s="110"/>
      <c r="G62" s="110"/>
      <c r="H62" s="110"/>
    </row>
    <row r="63" spans="1:8" ht="15">
      <c r="A63" s="54" t="s">
        <v>68</v>
      </c>
      <c r="B63" s="54" t="s">
        <v>58</v>
      </c>
      <c r="C63" s="1"/>
      <c r="D63" s="1"/>
      <c r="E63" s="110"/>
      <c r="F63" s="110"/>
      <c r="G63" s="110"/>
      <c r="H63" s="110"/>
    </row>
    <row r="64" spans="1:8" ht="15">
      <c r="A64" s="54" t="s">
        <v>68</v>
      </c>
      <c r="B64" s="54" t="s">
        <v>59</v>
      </c>
      <c r="C64" s="1"/>
      <c r="D64" s="1"/>
      <c r="E64" s="110"/>
      <c r="F64" s="110"/>
      <c r="G64" s="110"/>
      <c r="H64" s="110"/>
    </row>
    <row r="65" spans="1:8" ht="15">
      <c r="A65" s="54" t="s">
        <v>68</v>
      </c>
      <c r="B65" s="54" t="s">
        <v>60</v>
      </c>
      <c r="C65" s="1"/>
      <c r="D65" s="1"/>
      <c r="E65" s="110"/>
      <c r="F65" s="110"/>
      <c r="G65" s="110"/>
      <c r="H65" s="110"/>
    </row>
    <row r="66" spans="1:8" ht="15">
      <c r="A66" s="54" t="s">
        <v>68</v>
      </c>
      <c r="B66" s="54" t="s">
        <v>61</v>
      </c>
      <c r="C66" s="1"/>
      <c r="D66" s="1"/>
      <c r="E66" s="110"/>
      <c r="F66" s="110"/>
      <c r="G66" s="110"/>
      <c r="H66" s="110"/>
    </row>
    <row r="67" spans="1:8" ht="15">
      <c r="A67" s="54" t="s">
        <v>68</v>
      </c>
      <c r="B67" s="54" t="s">
        <v>62</v>
      </c>
      <c r="C67" s="1"/>
      <c r="D67" s="1"/>
      <c r="E67" s="110"/>
      <c r="F67" s="110"/>
      <c r="G67" s="110"/>
      <c r="H67" s="110"/>
    </row>
    <row r="68" spans="1:8" ht="15">
      <c r="A68" s="54" t="s">
        <v>68</v>
      </c>
      <c r="B68" s="54" t="s">
        <v>63</v>
      </c>
      <c r="C68" s="1"/>
      <c r="D68" s="1"/>
      <c r="E68" s="110"/>
      <c r="F68" s="110"/>
      <c r="G68" s="110"/>
      <c r="H68" s="110"/>
    </row>
    <row r="69" spans="1:8" ht="15">
      <c r="A69" s="54" t="s">
        <v>68</v>
      </c>
      <c r="B69" s="54" t="s">
        <v>64</v>
      </c>
      <c r="C69" s="1"/>
      <c r="D69" s="1"/>
      <c r="E69" s="110"/>
      <c r="F69" s="110"/>
      <c r="G69" s="110"/>
      <c r="H69" s="110"/>
    </row>
    <row r="70" spans="1:8" ht="15">
      <c r="A70" s="54" t="s">
        <v>68</v>
      </c>
      <c r="B70" s="54" t="s">
        <v>65</v>
      </c>
      <c r="C70" s="1"/>
      <c r="D70" s="1"/>
      <c r="E70" s="110"/>
      <c r="F70" s="110"/>
      <c r="G70" s="110"/>
      <c r="H70" s="110"/>
    </row>
    <row r="71" spans="1:8" ht="15">
      <c r="A71" s="54" t="s">
        <v>68</v>
      </c>
      <c r="B71" s="54" t="s">
        <v>66</v>
      </c>
      <c r="C71" s="1"/>
      <c r="D71" s="1"/>
      <c r="E71" s="110"/>
      <c r="F71" s="110"/>
      <c r="G71" s="110"/>
      <c r="H71" s="110"/>
    </row>
    <row r="72" spans="1:8" ht="15">
      <c r="A72" s="54" t="s">
        <v>68</v>
      </c>
      <c r="B72" s="54" t="s">
        <v>67</v>
      </c>
      <c r="C72" s="1"/>
      <c r="D72" s="1"/>
      <c r="E72" s="110"/>
      <c r="F72" s="110"/>
      <c r="G72" s="110"/>
      <c r="H72" s="110"/>
    </row>
    <row r="73" spans="1:8" ht="15.75" thickBot="1">
      <c r="A73" s="54" t="s">
        <v>68</v>
      </c>
      <c r="B73" s="54" t="s">
        <v>293</v>
      </c>
      <c r="C73" s="1"/>
      <c r="D73" s="1"/>
      <c r="E73" s="110"/>
      <c r="F73" s="110"/>
      <c r="G73" s="110"/>
      <c r="H73" s="110"/>
    </row>
    <row r="74" spans="1:8" ht="15.75" thickBot="1">
      <c r="A74" s="173" t="s">
        <v>157</v>
      </c>
      <c r="B74" s="174"/>
      <c r="C74" s="112" t="e">
        <f>+D74/'Metas Muni'!M11</f>
        <v>#DIV/0!</v>
      </c>
      <c r="D74" s="43" t="e">
        <f>+F74/H74</f>
        <v>#DIV/0!</v>
      </c>
      <c r="E74" s="45">
        <f>SUM(E60:E73)</f>
        <v>0</v>
      </c>
      <c r="F74" s="45">
        <f>SUM(F60:F73)</f>
        <v>0</v>
      </c>
      <c r="G74" s="45">
        <f>SUM(G60:G73)</f>
        <v>0</v>
      </c>
      <c r="H74" s="45">
        <f>SUM(H60:H73)</f>
        <v>0</v>
      </c>
    </row>
    <row r="75" spans="1:8" ht="15">
      <c r="A75" s="54" t="s">
        <v>79</v>
      </c>
      <c r="B75" s="54" t="s">
        <v>69</v>
      </c>
      <c r="C75" s="1"/>
      <c r="D75" s="1"/>
      <c r="E75" s="110"/>
      <c r="F75" s="110"/>
      <c r="G75" s="110"/>
      <c r="H75" s="110"/>
    </row>
    <row r="76" spans="1:8" ht="15">
      <c r="A76" s="54" t="s">
        <v>79</v>
      </c>
      <c r="B76" s="54" t="s">
        <v>70</v>
      </c>
      <c r="C76" s="1"/>
      <c r="D76" s="1"/>
      <c r="E76" s="110"/>
      <c r="F76" s="110"/>
      <c r="G76" s="110"/>
      <c r="H76" s="110"/>
    </row>
    <row r="77" spans="1:8" ht="15">
      <c r="A77" s="54" t="s">
        <v>79</v>
      </c>
      <c r="B77" s="54" t="s">
        <v>71</v>
      </c>
      <c r="C77" s="1"/>
      <c r="D77" s="1"/>
      <c r="E77" s="110"/>
      <c r="F77" s="110"/>
      <c r="G77" s="110"/>
      <c r="H77" s="110"/>
    </row>
    <row r="78" spans="1:8" ht="15">
      <c r="A78" s="54" t="s">
        <v>79</v>
      </c>
      <c r="B78" s="54" t="s">
        <v>72</v>
      </c>
      <c r="C78" s="1"/>
      <c r="D78" s="1"/>
      <c r="E78" s="110"/>
      <c r="F78" s="110"/>
      <c r="G78" s="110"/>
      <c r="H78" s="110"/>
    </row>
    <row r="79" spans="1:8" ht="15">
      <c r="A79" s="54" t="s">
        <v>79</v>
      </c>
      <c r="B79" s="54" t="s">
        <v>73</v>
      </c>
      <c r="C79" s="1"/>
      <c r="D79" s="1"/>
      <c r="E79" s="110"/>
      <c r="F79" s="110"/>
      <c r="G79" s="110"/>
      <c r="H79" s="110"/>
    </row>
    <row r="80" spans="1:8" ht="15">
      <c r="A80" s="54" t="s">
        <v>79</v>
      </c>
      <c r="B80" s="54" t="s">
        <v>74</v>
      </c>
      <c r="C80" s="1"/>
      <c r="D80" s="1"/>
      <c r="E80" s="110"/>
      <c r="F80" s="110"/>
      <c r="G80" s="110"/>
      <c r="H80" s="110"/>
    </row>
    <row r="81" spans="1:8" ht="15">
      <c r="A81" s="54" t="s">
        <v>79</v>
      </c>
      <c r="B81" s="54" t="s">
        <v>75</v>
      </c>
      <c r="C81" s="1"/>
      <c r="D81" s="1"/>
      <c r="E81" s="110"/>
      <c r="F81" s="110"/>
      <c r="G81" s="110"/>
      <c r="H81" s="110"/>
    </row>
    <row r="82" spans="1:8" ht="15">
      <c r="A82" s="54" t="s">
        <v>79</v>
      </c>
      <c r="B82" s="54" t="s">
        <v>76</v>
      </c>
      <c r="C82" s="1"/>
      <c r="D82" s="1"/>
      <c r="E82" s="110"/>
      <c r="F82" s="110"/>
      <c r="G82" s="110"/>
      <c r="H82" s="110"/>
    </row>
    <row r="83" spans="1:8" ht="15">
      <c r="A83" s="54" t="s">
        <v>79</v>
      </c>
      <c r="B83" s="54" t="s">
        <v>77</v>
      </c>
      <c r="C83" s="1"/>
      <c r="D83" s="1"/>
      <c r="E83" s="110"/>
      <c r="F83" s="110"/>
      <c r="G83" s="110"/>
      <c r="H83" s="110"/>
    </row>
    <row r="84" spans="1:8" ht="15.75" thickBot="1">
      <c r="A84" s="54" t="s">
        <v>79</v>
      </c>
      <c r="B84" s="54" t="s">
        <v>78</v>
      </c>
      <c r="C84" s="1"/>
      <c r="D84" s="1"/>
      <c r="E84" s="110"/>
      <c r="F84" s="110"/>
      <c r="G84" s="110"/>
      <c r="H84" s="110"/>
    </row>
    <row r="85" spans="1:8" ht="15.75" thickBot="1">
      <c r="A85" s="173" t="s">
        <v>17</v>
      </c>
      <c r="B85" s="174"/>
      <c r="C85" s="112" t="e">
        <f>+D85/'Metas Muni'!M12</f>
        <v>#DIV/0!</v>
      </c>
      <c r="D85" s="43" t="e">
        <f>+F85/H85</f>
        <v>#DIV/0!</v>
      </c>
      <c r="E85" s="45">
        <f>SUM(E75:E84)</f>
        <v>0</v>
      </c>
      <c r="F85" s="45">
        <f>SUM(F75:F84)</f>
        <v>0</v>
      </c>
      <c r="G85" s="45">
        <f>SUM(G75:G84)</f>
        <v>0</v>
      </c>
      <c r="H85" s="45">
        <f>SUM(H75:H84)</f>
        <v>0</v>
      </c>
    </row>
    <row r="86" spans="1:8" ht="15">
      <c r="A86" s="54" t="s">
        <v>85</v>
      </c>
      <c r="B86" s="54" t="s">
        <v>80</v>
      </c>
      <c r="C86" s="1"/>
      <c r="D86" s="1"/>
      <c r="E86" s="110"/>
      <c r="F86" s="110"/>
      <c r="G86" s="110"/>
      <c r="H86" s="110"/>
    </row>
    <row r="87" spans="1:8" ht="15">
      <c r="A87" s="54" t="s">
        <v>85</v>
      </c>
      <c r="B87" s="54" t="s">
        <v>81</v>
      </c>
      <c r="C87" s="1"/>
      <c r="D87" s="1"/>
      <c r="E87" s="110"/>
      <c r="F87" s="110"/>
      <c r="G87" s="110"/>
      <c r="H87" s="110"/>
    </row>
    <row r="88" spans="1:8" ht="15">
      <c r="A88" s="54" t="s">
        <v>85</v>
      </c>
      <c r="B88" s="54" t="s">
        <v>82</v>
      </c>
      <c r="C88" s="1"/>
      <c r="D88" s="1"/>
      <c r="E88" s="110"/>
      <c r="F88" s="110"/>
      <c r="G88" s="110"/>
      <c r="H88" s="110"/>
    </row>
    <row r="89" spans="1:8" ht="15">
      <c r="A89" s="54" t="s">
        <v>85</v>
      </c>
      <c r="B89" s="54" t="s">
        <v>83</v>
      </c>
      <c r="C89" s="1"/>
      <c r="D89" s="1"/>
      <c r="E89" s="110"/>
      <c r="F89" s="110"/>
      <c r="G89" s="110"/>
      <c r="H89" s="110"/>
    </row>
    <row r="90" spans="1:8" ht="15.75" thickBot="1">
      <c r="A90" s="54" t="s">
        <v>85</v>
      </c>
      <c r="B90" s="54" t="s">
        <v>84</v>
      </c>
      <c r="C90" s="1"/>
      <c r="D90" s="1"/>
      <c r="E90" s="110"/>
      <c r="F90" s="110"/>
      <c r="G90" s="110"/>
      <c r="H90" s="110"/>
    </row>
    <row r="91" spans="1:8" ht="15.75" thickBot="1">
      <c r="A91" s="173" t="s">
        <v>158</v>
      </c>
      <c r="B91" s="174"/>
      <c r="C91" s="112" t="e">
        <f>+D91/'Metas Muni'!M13</f>
        <v>#DIV/0!</v>
      </c>
      <c r="D91" s="43" t="e">
        <f>+F91/H91</f>
        <v>#DIV/0!</v>
      </c>
      <c r="E91" s="45">
        <f>SUM(E86:E90)</f>
        <v>0</v>
      </c>
      <c r="F91" s="45">
        <f>SUM(F86:F90)</f>
        <v>0</v>
      </c>
      <c r="G91" s="45">
        <f>SUM(G86:G90)</f>
        <v>0</v>
      </c>
      <c r="H91" s="45">
        <f>SUM(H86:H90)</f>
        <v>0</v>
      </c>
    </row>
    <row r="92" spans="1:8" ht="15">
      <c r="A92" s="54" t="s">
        <v>96</v>
      </c>
      <c r="B92" s="54" t="s">
        <v>86</v>
      </c>
      <c r="C92" s="1"/>
      <c r="D92" s="1"/>
      <c r="E92" s="110"/>
      <c r="F92" s="110"/>
      <c r="G92" s="110"/>
      <c r="H92" s="110"/>
    </row>
    <row r="93" spans="1:8" ht="15">
      <c r="A93" s="54" t="s">
        <v>96</v>
      </c>
      <c r="B93" s="54" t="s">
        <v>87</v>
      </c>
      <c r="C93" s="1"/>
      <c r="D93" s="1"/>
      <c r="E93" s="110"/>
      <c r="F93" s="110"/>
      <c r="G93" s="110"/>
      <c r="H93" s="110"/>
    </row>
    <row r="94" spans="1:8" ht="15">
      <c r="A94" s="54" t="s">
        <v>96</v>
      </c>
      <c r="B94" s="54" t="s">
        <v>88</v>
      </c>
      <c r="C94" s="1"/>
      <c r="D94" s="1"/>
      <c r="E94" s="110"/>
      <c r="F94" s="110"/>
      <c r="G94" s="110"/>
      <c r="H94" s="110"/>
    </row>
    <row r="95" spans="1:8" ht="15">
      <c r="A95" s="54" t="s">
        <v>96</v>
      </c>
      <c r="B95" s="54" t="s">
        <v>89</v>
      </c>
      <c r="C95" s="1"/>
      <c r="D95" s="1"/>
      <c r="E95" s="110"/>
      <c r="F95" s="110"/>
      <c r="G95" s="110"/>
      <c r="H95" s="110"/>
    </row>
    <row r="96" spans="1:8" ht="15">
      <c r="A96" s="54" t="s">
        <v>96</v>
      </c>
      <c r="B96" s="54" t="s">
        <v>90</v>
      </c>
      <c r="C96" s="1"/>
      <c r="D96" s="1"/>
      <c r="E96" s="110"/>
      <c r="F96" s="110"/>
      <c r="G96" s="110"/>
      <c r="H96" s="110"/>
    </row>
    <row r="97" spans="1:8" ht="15">
      <c r="A97" s="54" t="s">
        <v>96</v>
      </c>
      <c r="B97" s="54" t="s">
        <v>91</v>
      </c>
      <c r="C97" s="1"/>
      <c r="D97" s="1"/>
      <c r="E97" s="110"/>
      <c r="F97" s="110"/>
      <c r="G97" s="110"/>
      <c r="H97" s="110"/>
    </row>
    <row r="98" spans="1:8" ht="15">
      <c r="A98" s="54" t="s">
        <v>96</v>
      </c>
      <c r="B98" s="54" t="s">
        <v>92</v>
      </c>
      <c r="C98" s="1"/>
      <c r="D98" s="1"/>
      <c r="E98" s="110"/>
      <c r="F98" s="110"/>
      <c r="G98" s="110"/>
      <c r="H98" s="110"/>
    </row>
    <row r="99" spans="1:8" ht="15">
      <c r="A99" s="54" t="s">
        <v>96</v>
      </c>
      <c r="B99" s="54" t="s">
        <v>93</v>
      </c>
      <c r="C99" s="1"/>
      <c r="D99" s="1"/>
      <c r="E99" s="110"/>
      <c r="F99" s="110"/>
      <c r="G99" s="110"/>
      <c r="H99" s="110"/>
    </row>
    <row r="100" spans="1:8" ht="15">
      <c r="A100" s="54" t="s">
        <v>96</v>
      </c>
      <c r="B100" s="54" t="s">
        <v>94</v>
      </c>
      <c r="C100" s="1"/>
      <c r="D100" s="1"/>
      <c r="E100" s="110"/>
      <c r="F100" s="110"/>
      <c r="G100" s="110"/>
      <c r="H100" s="110"/>
    </row>
    <row r="101" spans="1:8" ht="15.75" thickBot="1">
      <c r="A101" s="54" t="s">
        <v>96</v>
      </c>
      <c r="B101" s="54" t="s">
        <v>95</v>
      </c>
      <c r="C101" s="1"/>
      <c r="D101" s="1"/>
      <c r="E101" s="110"/>
      <c r="F101" s="110"/>
      <c r="G101" s="110"/>
      <c r="H101" s="110"/>
    </row>
    <row r="102" spans="1:8" ht="16.5" customHeight="1" thickBot="1">
      <c r="A102" s="173" t="s">
        <v>159</v>
      </c>
      <c r="B102" s="174"/>
      <c r="C102" s="112" t="e">
        <f>+D102/'Metas Muni'!M14</f>
        <v>#DIV/0!</v>
      </c>
      <c r="D102" s="43" t="e">
        <f>+F102/H102</f>
        <v>#DIV/0!</v>
      </c>
      <c r="E102" s="45">
        <f>SUM(E92:E101)</f>
        <v>0</v>
      </c>
      <c r="F102" s="45">
        <f>SUM(F92:F101)</f>
        <v>0</v>
      </c>
      <c r="G102" s="45">
        <f>SUM(G92:G101)</f>
        <v>0</v>
      </c>
      <c r="H102" s="45">
        <f>SUM(H92:H101)</f>
        <v>0</v>
      </c>
    </row>
    <row r="103" spans="1:8" ht="15">
      <c r="A103" s="54" t="s">
        <v>113</v>
      </c>
      <c r="B103" s="54" t="s">
        <v>97</v>
      </c>
      <c r="C103" s="1"/>
      <c r="D103" s="1"/>
      <c r="E103" s="110"/>
      <c r="F103" s="110"/>
      <c r="G103" s="110"/>
      <c r="H103" s="110"/>
    </row>
    <row r="104" spans="1:8" ht="15">
      <c r="A104" s="54" t="s">
        <v>113</v>
      </c>
      <c r="B104" s="54" t="s">
        <v>98</v>
      </c>
      <c r="C104" s="1"/>
      <c r="D104" s="1"/>
      <c r="E104" s="110"/>
      <c r="F104" s="110"/>
      <c r="G104" s="110"/>
      <c r="H104" s="110"/>
    </row>
    <row r="105" spans="1:8" ht="15">
      <c r="A105" s="54" t="s">
        <v>113</v>
      </c>
      <c r="B105" s="54" t="s">
        <v>99</v>
      </c>
      <c r="C105" s="1"/>
      <c r="D105" s="1"/>
      <c r="E105" s="110"/>
      <c r="F105" s="110"/>
      <c r="G105" s="110"/>
      <c r="H105" s="110"/>
    </row>
    <row r="106" spans="1:8" ht="15">
      <c r="A106" s="54" t="s">
        <v>113</v>
      </c>
      <c r="B106" s="54" t="s">
        <v>100</v>
      </c>
      <c r="C106" s="1"/>
      <c r="D106" s="1"/>
      <c r="E106" s="110"/>
      <c r="F106" s="110"/>
      <c r="G106" s="110"/>
      <c r="H106" s="110"/>
    </row>
    <row r="107" spans="1:8" ht="15">
      <c r="A107" s="54" t="s">
        <v>113</v>
      </c>
      <c r="B107" s="54" t="s">
        <v>101</v>
      </c>
      <c r="C107" s="1"/>
      <c r="D107" s="1"/>
      <c r="E107" s="110"/>
      <c r="F107" s="110"/>
      <c r="G107" s="110"/>
      <c r="H107" s="110"/>
    </row>
    <row r="108" spans="1:8" ht="15">
      <c r="A108" s="54" t="s">
        <v>113</v>
      </c>
      <c r="B108" s="54" t="s">
        <v>102</v>
      </c>
      <c r="C108" s="1"/>
      <c r="D108" s="1"/>
      <c r="E108" s="110"/>
      <c r="F108" s="110"/>
      <c r="G108" s="110"/>
      <c r="H108" s="110"/>
    </row>
    <row r="109" spans="1:8" ht="15">
      <c r="A109" s="54" t="s">
        <v>113</v>
      </c>
      <c r="B109" s="54" t="s">
        <v>103</v>
      </c>
      <c r="C109" s="1"/>
      <c r="D109" s="1"/>
      <c r="E109" s="110"/>
      <c r="F109" s="110"/>
      <c r="G109" s="110"/>
      <c r="H109" s="110"/>
    </row>
    <row r="110" spans="1:8" ht="15">
      <c r="A110" s="54" t="s">
        <v>113</v>
      </c>
      <c r="B110" s="54" t="s">
        <v>104</v>
      </c>
      <c r="C110" s="1"/>
      <c r="D110" s="1"/>
      <c r="E110" s="110"/>
      <c r="F110" s="110"/>
      <c r="G110" s="110"/>
      <c r="H110" s="110"/>
    </row>
    <row r="111" spans="1:8" ht="15">
      <c r="A111" s="54" t="s">
        <v>113</v>
      </c>
      <c r="B111" s="54" t="s">
        <v>105</v>
      </c>
      <c r="C111" s="1"/>
      <c r="D111" s="1"/>
      <c r="E111" s="110"/>
      <c r="F111" s="110"/>
      <c r="G111" s="110"/>
      <c r="H111" s="110"/>
    </row>
    <row r="112" spans="1:8" ht="15">
      <c r="A112" s="54" t="s">
        <v>113</v>
      </c>
      <c r="B112" s="54" t="s">
        <v>106</v>
      </c>
      <c r="C112" s="1"/>
      <c r="D112" s="1"/>
      <c r="E112" s="110"/>
      <c r="F112" s="110"/>
      <c r="G112" s="110"/>
      <c r="H112" s="110"/>
    </row>
    <row r="113" spans="1:8" ht="15">
      <c r="A113" s="54" t="s">
        <v>113</v>
      </c>
      <c r="B113" s="54" t="s">
        <v>107</v>
      </c>
      <c r="C113" s="1"/>
      <c r="D113" s="1"/>
      <c r="E113" s="110"/>
      <c r="F113" s="110"/>
      <c r="G113" s="110"/>
      <c r="H113" s="110"/>
    </row>
    <row r="114" spans="1:8" ht="15">
      <c r="A114" s="54" t="s">
        <v>113</v>
      </c>
      <c r="B114" s="54" t="s">
        <v>108</v>
      </c>
      <c r="C114" s="1"/>
      <c r="D114" s="1"/>
      <c r="E114" s="110"/>
      <c r="F114" s="110"/>
      <c r="G114" s="110"/>
      <c r="H114" s="110"/>
    </row>
    <row r="115" spans="1:8" ht="15">
      <c r="A115" s="54" t="s">
        <v>113</v>
      </c>
      <c r="B115" s="54" t="s">
        <v>109</v>
      </c>
      <c r="C115" s="1"/>
      <c r="D115" s="1"/>
      <c r="E115" s="110"/>
      <c r="F115" s="110"/>
      <c r="G115" s="110"/>
      <c r="H115" s="110"/>
    </row>
    <row r="116" spans="1:8" ht="15">
      <c r="A116" s="54" t="s">
        <v>113</v>
      </c>
      <c r="B116" s="54" t="s">
        <v>110</v>
      </c>
      <c r="C116" s="1"/>
      <c r="D116" s="1"/>
      <c r="E116" s="110"/>
      <c r="F116" s="110"/>
      <c r="G116" s="110"/>
      <c r="H116" s="110"/>
    </row>
    <row r="117" spans="1:8" ht="15">
      <c r="A117" s="54" t="s">
        <v>113</v>
      </c>
      <c r="B117" s="54" t="s">
        <v>111</v>
      </c>
      <c r="C117" s="1"/>
      <c r="D117" s="1"/>
      <c r="E117" s="110"/>
      <c r="F117" s="110"/>
      <c r="G117" s="110"/>
      <c r="H117" s="110"/>
    </row>
    <row r="118" spans="1:8" ht="15">
      <c r="A118" s="54" t="s">
        <v>113</v>
      </c>
      <c r="B118" s="54" t="s">
        <v>112</v>
      </c>
      <c r="C118" s="1"/>
      <c r="D118" s="1"/>
      <c r="E118" s="110"/>
      <c r="F118" s="110"/>
      <c r="G118" s="110"/>
      <c r="H118" s="110"/>
    </row>
    <row r="119" spans="1:8" ht="15">
      <c r="A119" s="58" t="s">
        <v>113</v>
      </c>
      <c r="B119" s="55" t="s">
        <v>268</v>
      </c>
      <c r="C119" s="1"/>
      <c r="D119" s="1"/>
      <c r="E119" s="110"/>
      <c r="F119" s="110"/>
      <c r="G119" s="110"/>
      <c r="H119" s="110"/>
    </row>
    <row r="120" spans="1:8" ht="15.75" thickBot="1">
      <c r="A120" s="58" t="s">
        <v>113</v>
      </c>
      <c r="B120" s="55" t="s">
        <v>284</v>
      </c>
      <c r="C120" s="1"/>
      <c r="D120" s="1"/>
      <c r="E120" s="110"/>
      <c r="F120" s="110"/>
      <c r="G120" s="110"/>
      <c r="H120" s="110"/>
    </row>
    <row r="121" spans="1:30" ht="21.75" customHeight="1" thickBot="1">
      <c r="A121" s="173" t="s">
        <v>160</v>
      </c>
      <c r="B121" s="174"/>
      <c r="C121" s="112" t="e">
        <f>+D121/'Metas Muni'!M15</f>
        <v>#DIV/0!</v>
      </c>
      <c r="D121" s="43" t="e">
        <f>+F121/H121</f>
        <v>#DIV/0!</v>
      </c>
      <c r="E121" s="93">
        <f>SUM(E103:E120)</f>
        <v>0</v>
      </c>
      <c r="F121" s="93">
        <f>SUM(F103:F120)</f>
        <v>0</v>
      </c>
      <c r="G121" s="93">
        <f aca="true" t="shared" si="0" ref="G121:Q121">SUM(G103:G120)</f>
        <v>0</v>
      </c>
      <c r="H121" s="93">
        <f>SUM(H103:H120)</f>
        <v>0</v>
      </c>
      <c r="I121" s="93">
        <f t="shared" si="0"/>
        <v>0</v>
      </c>
      <c r="J121" s="93">
        <f t="shared" si="0"/>
        <v>0</v>
      </c>
      <c r="K121" s="93">
        <f t="shared" si="0"/>
        <v>0</v>
      </c>
      <c r="L121" s="93">
        <f t="shared" si="0"/>
        <v>0</v>
      </c>
      <c r="M121" s="93">
        <f t="shared" si="0"/>
        <v>0</v>
      </c>
      <c r="N121" s="93">
        <f t="shared" si="0"/>
        <v>0</v>
      </c>
      <c r="O121" s="93">
        <f t="shared" si="0"/>
        <v>0</v>
      </c>
      <c r="P121" s="93">
        <f t="shared" si="0"/>
        <v>0</v>
      </c>
      <c r="Q121" s="93">
        <f t="shared" si="0"/>
        <v>0</v>
      </c>
      <c r="R121" s="64">
        <f>SUM(R103:R120)</f>
        <v>0</v>
      </c>
      <c r="S121" s="64">
        <f>SUM(S103:S120)</f>
        <v>0</v>
      </c>
      <c r="T121" s="64">
        <f aca="true" t="shared" si="1" ref="T121:AD121">SUM(T103:T120)</f>
        <v>0</v>
      </c>
      <c r="U121" s="64">
        <f t="shared" si="1"/>
        <v>0</v>
      </c>
      <c r="V121" s="64">
        <f t="shared" si="1"/>
        <v>0</v>
      </c>
      <c r="W121" s="64">
        <f t="shared" si="1"/>
        <v>0</v>
      </c>
      <c r="X121" s="64">
        <f t="shared" si="1"/>
        <v>0</v>
      </c>
      <c r="Y121" s="64">
        <f t="shared" si="1"/>
        <v>0</v>
      </c>
      <c r="Z121" s="64">
        <f t="shared" si="1"/>
        <v>0</v>
      </c>
      <c r="AA121" s="64">
        <f t="shared" si="1"/>
        <v>0</v>
      </c>
      <c r="AB121" s="64">
        <f t="shared" si="1"/>
        <v>0</v>
      </c>
      <c r="AC121" s="64">
        <f t="shared" si="1"/>
        <v>0</v>
      </c>
      <c r="AD121" s="64">
        <f t="shared" si="1"/>
        <v>0</v>
      </c>
    </row>
    <row r="122" spans="1:8" ht="15">
      <c r="A122" s="54" t="s">
        <v>126</v>
      </c>
      <c r="B122" s="54" t="s">
        <v>114</v>
      </c>
      <c r="C122" s="1"/>
      <c r="D122" s="1"/>
      <c r="E122" s="110"/>
      <c r="F122" s="110"/>
      <c r="G122" s="110"/>
      <c r="H122" s="110"/>
    </row>
    <row r="123" spans="1:8" ht="15">
      <c r="A123" s="54" t="s">
        <v>126</v>
      </c>
      <c r="B123" s="54" t="s">
        <v>115</v>
      </c>
      <c r="C123" s="1"/>
      <c r="D123" s="1"/>
      <c r="E123" s="110"/>
      <c r="F123" s="110"/>
      <c r="G123" s="110"/>
      <c r="H123" s="110"/>
    </row>
    <row r="124" spans="1:8" ht="15">
      <c r="A124" s="54" t="s">
        <v>126</v>
      </c>
      <c r="B124" s="54" t="s">
        <v>116</v>
      </c>
      <c r="C124" s="1"/>
      <c r="D124" s="1"/>
      <c r="E124" s="110"/>
      <c r="F124" s="110"/>
      <c r="G124" s="110"/>
      <c r="H124" s="110"/>
    </row>
    <row r="125" spans="1:8" ht="15">
      <c r="A125" s="54" t="s">
        <v>126</v>
      </c>
      <c r="B125" s="54" t="s">
        <v>117</v>
      </c>
      <c r="C125" s="1"/>
      <c r="D125" s="1"/>
      <c r="E125" s="110"/>
      <c r="F125" s="110"/>
      <c r="G125" s="110"/>
      <c r="H125" s="110"/>
    </row>
    <row r="126" spans="1:8" ht="15">
      <c r="A126" s="54" t="s">
        <v>126</v>
      </c>
      <c r="B126" s="54" t="s">
        <v>118</v>
      </c>
      <c r="C126" s="1"/>
      <c r="D126" s="1"/>
      <c r="E126" s="110"/>
      <c r="F126" s="110"/>
      <c r="G126" s="110"/>
      <c r="H126" s="110"/>
    </row>
    <row r="127" spans="1:8" ht="15">
      <c r="A127" s="54" t="s">
        <v>126</v>
      </c>
      <c r="B127" s="54" t="s">
        <v>119</v>
      </c>
      <c r="C127" s="1"/>
      <c r="D127" s="1"/>
      <c r="E127" s="110"/>
      <c r="F127" s="110"/>
      <c r="G127" s="110"/>
      <c r="H127" s="110"/>
    </row>
    <row r="128" spans="1:8" ht="15">
      <c r="A128" s="54" t="s">
        <v>126</v>
      </c>
      <c r="B128" s="54" t="s">
        <v>120</v>
      </c>
      <c r="C128" s="1"/>
      <c r="D128" s="1"/>
      <c r="E128" s="110"/>
      <c r="F128" s="110"/>
      <c r="G128" s="110"/>
      <c r="H128" s="110"/>
    </row>
    <row r="129" spans="1:8" ht="15">
      <c r="A129" s="54" t="s">
        <v>126</v>
      </c>
      <c r="B129" s="54" t="s">
        <v>121</v>
      </c>
      <c r="C129" s="1"/>
      <c r="D129" s="1"/>
      <c r="E129" s="110"/>
      <c r="F129" s="110"/>
      <c r="G129" s="110"/>
      <c r="H129" s="110"/>
    </row>
    <row r="130" spans="1:8" ht="15">
      <c r="A130" s="54" t="s">
        <v>126</v>
      </c>
      <c r="B130" s="54" t="s">
        <v>122</v>
      </c>
      <c r="C130" s="1"/>
      <c r="D130" s="1"/>
      <c r="E130" s="110"/>
      <c r="F130" s="110"/>
      <c r="G130" s="110"/>
      <c r="H130" s="110"/>
    </row>
    <row r="131" spans="1:8" ht="15">
      <c r="A131" s="54" t="s">
        <v>126</v>
      </c>
      <c r="B131" s="54" t="s">
        <v>123</v>
      </c>
      <c r="C131" s="1"/>
      <c r="D131" s="1"/>
      <c r="E131" s="110"/>
      <c r="F131" s="110"/>
      <c r="G131" s="110"/>
      <c r="H131" s="110"/>
    </row>
    <row r="132" spans="1:8" ht="15">
      <c r="A132" s="54" t="s">
        <v>126</v>
      </c>
      <c r="B132" s="54" t="s">
        <v>124</v>
      </c>
      <c r="C132" s="1"/>
      <c r="D132" s="1"/>
      <c r="E132" s="110"/>
      <c r="F132" s="110"/>
      <c r="G132" s="110"/>
      <c r="H132" s="110"/>
    </row>
    <row r="133" spans="1:8" ht="15.75" thickBot="1">
      <c r="A133" s="54" t="s">
        <v>126</v>
      </c>
      <c r="B133" s="54" t="s">
        <v>125</v>
      </c>
      <c r="C133" s="1"/>
      <c r="D133" s="1"/>
      <c r="E133" s="110"/>
      <c r="F133" s="110"/>
      <c r="G133" s="110"/>
      <c r="H133" s="110"/>
    </row>
    <row r="134" spans="1:8" ht="15.75" thickBot="1">
      <c r="A134" s="173" t="s">
        <v>161</v>
      </c>
      <c r="B134" s="174"/>
      <c r="C134" s="112" t="e">
        <f>+D134/'Metas Muni'!M16</f>
        <v>#DIV/0!</v>
      </c>
      <c r="D134" s="43" t="e">
        <f>+F134/H134</f>
        <v>#DIV/0!</v>
      </c>
      <c r="E134" s="93">
        <f>SUM(E122:E133)</f>
        <v>0</v>
      </c>
      <c r="F134" s="93">
        <f>SUM(F122:F133)</f>
        <v>0</v>
      </c>
      <c r="G134" s="93">
        <f>SUM(G122:G133)</f>
        <v>0</v>
      </c>
      <c r="H134" s="93">
        <f>SUM(H122:H133)</f>
        <v>0</v>
      </c>
    </row>
    <row r="135" spans="1:8" ht="15">
      <c r="A135" s="54" t="s">
        <v>140</v>
      </c>
      <c r="B135" s="54" t="s">
        <v>127</v>
      </c>
      <c r="C135" s="1"/>
      <c r="D135" s="1"/>
      <c r="E135" s="110"/>
      <c r="F135" s="110"/>
      <c r="G135" s="110"/>
      <c r="H135" s="110"/>
    </row>
    <row r="136" spans="1:8" ht="15">
      <c r="A136" s="54" t="s">
        <v>140</v>
      </c>
      <c r="B136" s="54" t="s">
        <v>128</v>
      </c>
      <c r="C136" s="1"/>
      <c r="D136" s="1"/>
      <c r="E136" s="110"/>
      <c r="F136" s="110"/>
      <c r="G136" s="110"/>
      <c r="H136" s="110"/>
    </row>
    <row r="137" spans="1:8" ht="15">
      <c r="A137" s="54" t="s">
        <v>140</v>
      </c>
      <c r="B137" s="54" t="s">
        <v>129</v>
      </c>
      <c r="C137" s="1"/>
      <c r="D137" s="1"/>
      <c r="E137" s="110"/>
      <c r="F137" s="110"/>
      <c r="G137" s="110"/>
      <c r="H137" s="110"/>
    </row>
    <row r="138" spans="1:8" ht="15">
      <c r="A138" s="54" t="s">
        <v>140</v>
      </c>
      <c r="B138" s="54" t="s">
        <v>130</v>
      </c>
      <c r="C138" s="1"/>
      <c r="D138" s="1"/>
      <c r="E138" s="110"/>
      <c r="F138" s="110"/>
      <c r="G138" s="110"/>
      <c r="H138" s="110"/>
    </row>
    <row r="139" spans="1:8" ht="15">
      <c r="A139" s="54" t="s">
        <v>140</v>
      </c>
      <c r="B139" s="54" t="s">
        <v>131</v>
      </c>
      <c r="C139" s="1"/>
      <c r="D139" s="1"/>
      <c r="E139" s="110"/>
      <c r="F139" s="110"/>
      <c r="G139" s="110"/>
      <c r="H139" s="110"/>
    </row>
    <row r="140" spans="1:8" ht="15">
      <c r="A140" s="54" t="s">
        <v>140</v>
      </c>
      <c r="B140" s="54" t="s">
        <v>132</v>
      </c>
      <c r="C140" s="1"/>
      <c r="D140" s="1"/>
      <c r="E140" s="110"/>
      <c r="F140" s="110"/>
      <c r="G140" s="110"/>
      <c r="H140" s="110"/>
    </row>
    <row r="141" spans="1:8" ht="15">
      <c r="A141" s="54" t="s">
        <v>140</v>
      </c>
      <c r="B141" s="54" t="s">
        <v>133</v>
      </c>
      <c r="C141" s="1"/>
      <c r="D141" s="1"/>
      <c r="E141" s="110"/>
      <c r="F141" s="110"/>
      <c r="G141" s="110"/>
      <c r="H141" s="110"/>
    </row>
    <row r="142" spans="1:8" ht="15">
      <c r="A142" s="54" t="s">
        <v>140</v>
      </c>
      <c r="B142" s="54" t="s">
        <v>134</v>
      </c>
      <c r="C142" s="1"/>
      <c r="D142" s="1"/>
      <c r="E142" s="110"/>
      <c r="F142" s="110"/>
      <c r="G142" s="110"/>
      <c r="H142" s="110"/>
    </row>
    <row r="143" spans="1:8" ht="15">
      <c r="A143" s="54" t="s">
        <v>140</v>
      </c>
      <c r="B143" s="54" t="s">
        <v>135</v>
      </c>
      <c r="C143" s="1"/>
      <c r="D143" s="1"/>
      <c r="E143" s="110"/>
      <c r="F143" s="110"/>
      <c r="G143" s="110"/>
      <c r="H143" s="110"/>
    </row>
    <row r="144" spans="1:8" ht="15">
      <c r="A144" s="54" t="s">
        <v>140</v>
      </c>
      <c r="B144" s="54" t="s">
        <v>136</v>
      </c>
      <c r="C144" s="1"/>
      <c r="D144" s="1"/>
      <c r="E144" s="110"/>
      <c r="F144" s="110"/>
      <c r="G144" s="110"/>
      <c r="H144" s="110"/>
    </row>
    <row r="145" spans="1:8" ht="15">
      <c r="A145" s="54" t="s">
        <v>140</v>
      </c>
      <c r="B145" s="54" t="s">
        <v>137</v>
      </c>
      <c r="C145" s="1"/>
      <c r="D145" s="1"/>
      <c r="E145" s="110"/>
      <c r="F145" s="110"/>
      <c r="G145" s="110"/>
      <c r="H145" s="110"/>
    </row>
    <row r="146" spans="1:8" ht="15">
      <c r="A146" s="54" t="s">
        <v>140</v>
      </c>
      <c r="B146" s="54" t="s">
        <v>138</v>
      </c>
      <c r="C146" s="1"/>
      <c r="D146" s="1"/>
      <c r="E146" s="110"/>
      <c r="F146" s="110"/>
      <c r="G146" s="110"/>
      <c r="H146" s="110"/>
    </row>
    <row r="147" spans="1:8" ht="15.75" thickBot="1">
      <c r="A147" s="54" t="s">
        <v>140</v>
      </c>
      <c r="B147" s="54" t="s">
        <v>139</v>
      </c>
      <c r="C147" s="1"/>
      <c r="D147" s="1"/>
      <c r="E147" s="110"/>
      <c r="F147" s="110"/>
      <c r="G147" s="110"/>
      <c r="H147" s="110"/>
    </row>
    <row r="148" spans="1:8" ht="15.75" thickBot="1">
      <c r="A148" s="173" t="s">
        <v>162</v>
      </c>
      <c r="B148" s="174"/>
      <c r="C148" s="112" t="e">
        <f>+D148/'Metas Muni'!M17</f>
        <v>#DIV/0!</v>
      </c>
      <c r="D148" s="43" t="e">
        <f>+F148/H148</f>
        <v>#DIV/0!</v>
      </c>
      <c r="E148" s="93">
        <f>SUM(E135:E147)</f>
        <v>0</v>
      </c>
      <c r="F148" s="93">
        <f>SUM(F135:F147)</f>
        <v>0</v>
      </c>
      <c r="G148" s="93">
        <f>SUM(G135:G147)</f>
        <v>0</v>
      </c>
      <c r="H148" s="93">
        <f>SUM(H135:H147)</f>
        <v>0</v>
      </c>
    </row>
    <row r="149" spans="1:8" ht="15">
      <c r="A149" s="54" t="s">
        <v>145</v>
      </c>
      <c r="B149" s="54" t="s">
        <v>141</v>
      </c>
      <c r="C149" s="1"/>
      <c r="D149" s="1"/>
      <c r="E149" s="110"/>
      <c r="F149" s="110"/>
      <c r="G149" s="110"/>
      <c r="H149" s="110"/>
    </row>
    <row r="150" spans="1:8" ht="15">
      <c r="A150" s="54" t="s">
        <v>145</v>
      </c>
      <c r="B150" s="54" t="s">
        <v>142</v>
      </c>
      <c r="C150" s="1"/>
      <c r="D150" s="1"/>
      <c r="E150" s="110"/>
      <c r="F150" s="110"/>
      <c r="G150" s="110"/>
      <c r="H150" s="110"/>
    </row>
    <row r="151" spans="1:8" ht="15">
      <c r="A151" s="54" t="s">
        <v>145</v>
      </c>
      <c r="B151" s="54" t="s">
        <v>143</v>
      </c>
      <c r="C151" s="1"/>
      <c r="D151" s="1"/>
      <c r="E151" s="110"/>
      <c r="F151" s="110"/>
      <c r="G151" s="110"/>
      <c r="H151" s="110"/>
    </row>
    <row r="152" spans="1:8" ht="15.75" thickBot="1">
      <c r="A152" s="54" t="s">
        <v>145</v>
      </c>
      <c r="B152" s="54" t="s">
        <v>144</v>
      </c>
      <c r="C152" s="1"/>
      <c r="D152" s="1"/>
      <c r="E152" s="110"/>
      <c r="F152" s="110"/>
      <c r="G152" s="110"/>
      <c r="H152" s="110"/>
    </row>
    <row r="153" spans="1:8" ht="15.75" thickBot="1">
      <c r="A153" s="173" t="s">
        <v>163</v>
      </c>
      <c r="B153" s="174"/>
      <c r="C153" s="112" t="e">
        <f>+D153/'Metas Muni'!M18</f>
        <v>#DIV/0!</v>
      </c>
      <c r="D153" s="43" t="e">
        <f>+F153/H153</f>
        <v>#DIV/0!</v>
      </c>
      <c r="E153" s="93">
        <f>SUM(E149:E152)</f>
        <v>0</v>
      </c>
      <c r="F153" s="93">
        <f>SUM(F149:F152)</f>
        <v>0</v>
      </c>
      <c r="G153" s="93">
        <f>SUM(G149:G152)</f>
        <v>0</v>
      </c>
      <c r="H153" s="93">
        <f>SUM(H149:H152)</f>
        <v>0</v>
      </c>
    </row>
    <row r="154" spans="1:8" ht="15">
      <c r="A154" s="54" t="s">
        <v>153</v>
      </c>
      <c r="B154" s="54" t="s">
        <v>146</v>
      </c>
      <c r="C154" s="1"/>
      <c r="D154" s="1"/>
      <c r="E154" s="110"/>
      <c r="F154" s="110"/>
      <c r="G154" s="110"/>
      <c r="H154" s="110"/>
    </row>
    <row r="155" spans="1:8" ht="15">
      <c r="A155" s="54" t="s">
        <v>153</v>
      </c>
      <c r="B155" s="54" t="s">
        <v>147</v>
      </c>
      <c r="C155" s="1"/>
      <c r="D155" s="1"/>
      <c r="E155" s="110"/>
      <c r="F155" s="110"/>
      <c r="G155" s="110"/>
      <c r="H155" s="110"/>
    </row>
    <row r="156" spans="1:8" ht="15">
      <c r="A156" s="54" t="s">
        <v>153</v>
      </c>
      <c r="B156" s="54" t="s">
        <v>148</v>
      </c>
      <c r="C156" s="1"/>
      <c r="D156" s="1"/>
      <c r="E156" s="110"/>
      <c r="F156" s="110"/>
      <c r="G156" s="110"/>
      <c r="H156" s="110"/>
    </row>
    <row r="157" spans="1:8" ht="15">
      <c r="A157" s="54" t="s">
        <v>153</v>
      </c>
      <c r="B157" s="54" t="s">
        <v>149</v>
      </c>
      <c r="C157" s="1"/>
      <c r="D157" s="1"/>
      <c r="E157" s="110"/>
      <c r="F157" s="110"/>
      <c r="G157" s="110"/>
      <c r="H157" s="110"/>
    </row>
    <row r="158" spans="1:8" ht="15">
      <c r="A158" s="54" t="s">
        <v>153</v>
      </c>
      <c r="B158" s="54" t="s">
        <v>150</v>
      </c>
      <c r="C158" s="1"/>
      <c r="D158" s="1"/>
      <c r="E158" s="110"/>
      <c r="F158" s="110"/>
      <c r="G158" s="110"/>
      <c r="H158" s="110"/>
    </row>
    <row r="159" spans="1:8" ht="15">
      <c r="A159" s="54" t="s">
        <v>153</v>
      </c>
      <c r="B159" s="54" t="s">
        <v>151</v>
      </c>
      <c r="C159" s="1"/>
      <c r="D159" s="1"/>
      <c r="E159" s="110"/>
      <c r="F159" s="110"/>
      <c r="G159" s="110"/>
      <c r="H159" s="110"/>
    </row>
    <row r="160" spans="1:8" ht="15.75" thickBot="1">
      <c r="A160" s="54" t="s">
        <v>153</v>
      </c>
      <c r="B160" s="54" t="s">
        <v>152</v>
      </c>
      <c r="C160" s="1"/>
      <c r="D160" s="1"/>
      <c r="E160" s="110"/>
      <c r="F160" s="110"/>
      <c r="G160" s="110"/>
      <c r="H160" s="110"/>
    </row>
    <row r="161" spans="1:8" ht="15.75" thickBot="1">
      <c r="A161" s="173" t="s">
        <v>164</v>
      </c>
      <c r="B161" s="174"/>
      <c r="C161" s="112" t="e">
        <f>+D161/'Metas Muni'!M19</f>
        <v>#DIV/0!</v>
      </c>
      <c r="D161" s="43" t="e">
        <f>+F161/H161</f>
        <v>#DIV/0!</v>
      </c>
      <c r="E161" s="93">
        <f>SUM(E154:E160)</f>
        <v>0</v>
      </c>
      <c r="F161" s="93">
        <f>SUM(F154:F160)</f>
        <v>0</v>
      </c>
      <c r="G161" s="93">
        <f>SUM(G154:G160)</f>
        <v>0</v>
      </c>
      <c r="H161" s="93">
        <f>SUM(H154:H160)</f>
        <v>0</v>
      </c>
    </row>
    <row r="162" spans="1:8" ht="15.75" customHeight="1">
      <c r="A162"/>
      <c r="B162" s="3" t="s">
        <v>168</v>
      </c>
      <c r="C162" s="3"/>
      <c r="D162" s="32"/>
      <c r="E162" s="119">
        <f>+E26+E38+E59+E74+E85+E91+E102+E121+E134+E148+E153+E161+E48+E43</f>
        <v>0</v>
      </c>
      <c r="F162" s="119">
        <f>+F26+F38+F59+F74+F85+F91+F102+F121+F134+F148+F153+F161+F43+F48</f>
        <v>0</v>
      </c>
      <c r="G162" s="119">
        <f>+G26+G38+G59+G74+G85+G91+G102+G121+G134+G148+G153+G161+G43+G48</f>
        <v>0</v>
      </c>
      <c r="H162" s="119">
        <f>+H26+H38+H59+H74+H85+H91+H102+H121+H134+H148+H153+H161+H43+H48</f>
        <v>0</v>
      </c>
    </row>
    <row r="163" ht="15">
      <c r="D163" s="96"/>
    </row>
    <row r="165" ht="15">
      <c r="C165" s="96"/>
    </row>
  </sheetData>
  <sheetProtection/>
  <mergeCells count="23">
    <mergeCell ref="G10:H10"/>
    <mergeCell ref="E1:H1"/>
    <mergeCell ref="G2:H9"/>
    <mergeCell ref="E10:F10"/>
    <mergeCell ref="B1:B10"/>
    <mergeCell ref="D1:D10"/>
    <mergeCell ref="C1:C11"/>
    <mergeCell ref="E2:F9"/>
    <mergeCell ref="A161:B161"/>
    <mergeCell ref="A59:B59"/>
    <mergeCell ref="A74:B74"/>
    <mergeCell ref="A85:B85"/>
    <mergeCell ref="A91:B91"/>
    <mergeCell ref="A38:B38"/>
    <mergeCell ref="A43:B43"/>
    <mergeCell ref="A48:B48"/>
    <mergeCell ref="A1:A10"/>
    <mergeCell ref="A148:B148"/>
    <mergeCell ref="A134:B134"/>
    <mergeCell ref="A153:B153"/>
    <mergeCell ref="A121:B121"/>
    <mergeCell ref="A102:B102"/>
    <mergeCell ref="A26:B2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EADC2"/>
  </sheetPr>
  <dimension ref="A1:K165"/>
  <sheetViews>
    <sheetView zoomScale="80" zoomScaleNormal="80" zoomScalePageLayoutView="0" workbookViewId="0" topLeftCell="A1">
      <pane xSplit="2" ySplit="11" topLeftCell="C12" activePane="bottomRight" state="frozen"/>
      <selection pane="topLeft" activeCell="A74" sqref="A74:B74"/>
      <selection pane="topRight" activeCell="A74" sqref="A74:B74"/>
      <selection pane="bottomLeft" activeCell="A74" sqref="A74:B74"/>
      <selection pane="bottomRight" activeCell="C12" sqref="C12"/>
    </sheetView>
  </sheetViews>
  <sheetFormatPr defaultColWidth="11.421875" defaultRowHeight="15"/>
  <cols>
    <col min="1" max="1" width="24.28125" style="64" bestFit="1" customWidth="1"/>
    <col min="2" max="2" width="47.00390625" style="64" bestFit="1" customWidth="1"/>
    <col min="3" max="3" width="14.421875" style="64" customWidth="1"/>
    <col min="4" max="4" width="11.28125" style="64" bestFit="1" customWidth="1"/>
    <col min="5" max="6" width="16.00390625" style="97" customWidth="1"/>
    <col min="7" max="7" width="21.140625" style="97" customWidth="1"/>
    <col min="8" max="10" width="11.421875" style="64" customWidth="1"/>
    <col min="11" max="11" width="22.8515625" style="64" customWidth="1"/>
    <col min="12" max="16384" width="11.421875" style="64" customWidth="1"/>
  </cols>
  <sheetData>
    <row r="1" spans="1:11" ht="87.75" customHeight="1" thickBot="1" thickTop="1">
      <c r="A1" s="175" t="s">
        <v>0</v>
      </c>
      <c r="B1" s="175" t="s">
        <v>1</v>
      </c>
      <c r="C1" s="175" t="s">
        <v>169</v>
      </c>
      <c r="D1" s="215" t="s">
        <v>166</v>
      </c>
      <c r="E1" s="246" t="s">
        <v>279</v>
      </c>
      <c r="F1" s="247"/>
      <c r="G1" s="247"/>
      <c r="H1" s="247"/>
      <c r="I1" s="247"/>
      <c r="J1" s="247"/>
      <c r="K1" s="247"/>
    </row>
    <row r="2" spans="1:11" ht="15" customHeight="1" thickTop="1">
      <c r="A2" s="176"/>
      <c r="B2" s="183"/>
      <c r="C2" s="176"/>
      <c r="D2" s="216"/>
      <c r="E2" s="248" t="s">
        <v>2</v>
      </c>
      <c r="F2" s="249"/>
      <c r="G2" s="249"/>
      <c r="H2" s="249"/>
      <c r="I2" s="249"/>
      <c r="J2" s="250"/>
      <c r="K2" s="239" t="s">
        <v>3</v>
      </c>
    </row>
    <row r="3" spans="1:11" ht="15" customHeight="1">
      <c r="A3" s="176"/>
      <c r="B3" s="183"/>
      <c r="C3" s="176"/>
      <c r="D3" s="216"/>
      <c r="E3" s="251"/>
      <c r="F3" s="252"/>
      <c r="G3" s="252"/>
      <c r="H3" s="252"/>
      <c r="I3" s="252"/>
      <c r="J3" s="253"/>
      <c r="K3" s="240"/>
    </row>
    <row r="4" spans="1:11" ht="15" customHeight="1">
      <c r="A4" s="176"/>
      <c r="B4" s="183"/>
      <c r="C4" s="176"/>
      <c r="D4" s="216"/>
      <c r="E4" s="251"/>
      <c r="F4" s="252"/>
      <c r="G4" s="252"/>
      <c r="H4" s="252"/>
      <c r="I4" s="252"/>
      <c r="J4" s="253"/>
      <c r="K4" s="240"/>
    </row>
    <row r="5" spans="1:11" ht="15" customHeight="1">
      <c r="A5" s="176"/>
      <c r="B5" s="183"/>
      <c r="C5" s="176"/>
      <c r="D5" s="216"/>
      <c r="E5" s="251"/>
      <c r="F5" s="252"/>
      <c r="G5" s="252"/>
      <c r="H5" s="252"/>
      <c r="I5" s="252"/>
      <c r="J5" s="253"/>
      <c r="K5" s="240"/>
    </row>
    <row r="6" spans="1:11" ht="15" customHeight="1">
      <c r="A6" s="176"/>
      <c r="B6" s="183"/>
      <c r="C6" s="176"/>
      <c r="D6" s="216"/>
      <c r="E6" s="251"/>
      <c r="F6" s="252"/>
      <c r="G6" s="252"/>
      <c r="H6" s="252"/>
      <c r="I6" s="252"/>
      <c r="J6" s="253"/>
      <c r="K6" s="240"/>
    </row>
    <row r="7" spans="1:11" ht="15" customHeight="1">
      <c r="A7" s="176"/>
      <c r="B7" s="183"/>
      <c r="C7" s="176"/>
      <c r="D7" s="216"/>
      <c r="E7" s="251"/>
      <c r="F7" s="252"/>
      <c r="G7" s="252"/>
      <c r="H7" s="252"/>
      <c r="I7" s="252"/>
      <c r="J7" s="253"/>
      <c r="K7" s="240"/>
    </row>
    <row r="8" spans="1:11" ht="15" customHeight="1">
      <c r="A8" s="176"/>
      <c r="B8" s="183"/>
      <c r="C8" s="176"/>
      <c r="D8" s="216"/>
      <c r="E8" s="251"/>
      <c r="F8" s="252"/>
      <c r="G8" s="252"/>
      <c r="H8" s="252"/>
      <c r="I8" s="252"/>
      <c r="J8" s="253"/>
      <c r="K8" s="240"/>
    </row>
    <row r="9" spans="1:11" ht="15.75" customHeight="1" thickBot="1">
      <c r="A9" s="176"/>
      <c r="B9" s="183"/>
      <c r="C9" s="176"/>
      <c r="D9" s="216"/>
      <c r="E9" s="254"/>
      <c r="F9" s="255"/>
      <c r="G9" s="255"/>
      <c r="H9" s="255"/>
      <c r="I9" s="255"/>
      <c r="J9" s="256"/>
      <c r="K9" s="241"/>
    </row>
    <row r="10" spans="1:11" ht="57.75" customHeight="1" thickBot="1" thickTop="1">
      <c r="A10" s="177"/>
      <c r="B10" s="177"/>
      <c r="C10" s="176"/>
      <c r="D10" s="217"/>
      <c r="E10" s="242" t="s">
        <v>275</v>
      </c>
      <c r="F10" s="243"/>
      <c r="G10" s="242" t="s">
        <v>276</v>
      </c>
      <c r="H10" s="243"/>
      <c r="I10" s="242" t="s">
        <v>277</v>
      </c>
      <c r="J10" s="243"/>
      <c r="K10" s="257" t="s">
        <v>278</v>
      </c>
    </row>
    <row r="11" spans="1:11" ht="15.75" thickBot="1">
      <c r="A11" s="145"/>
      <c r="B11" s="145"/>
      <c r="C11" s="177"/>
      <c r="D11" s="145" t="s">
        <v>167</v>
      </c>
      <c r="E11" s="151" t="s">
        <v>16</v>
      </c>
      <c r="F11" s="152" t="s">
        <v>18</v>
      </c>
      <c r="G11" s="151" t="s">
        <v>16</v>
      </c>
      <c r="H11" s="152" t="s">
        <v>18</v>
      </c>
      <c r="I11" s="151" t="s">
        <v>16</v>
      </c>
      <c r="J11" s="152" t="s">
        <v>18</v>
      </c>
      <c r="K11" s="258"/>
    </row>
    <row r="12" spans="1:11" ht="15.75" thickBot="1">
      <c r="A12" s="54" t="s">
        <v>32</v>
      </c>
      <c r="B12" s="54" t="s">
        <v>19</v>
      </c>
      <c r="C12" s="1"/>
      <c r="D12" s="1"/>
      <c r="E12" s="66">
        <f>+G12+I12</f>
        <v>0</v>
      </c>
      <c r="F12" s="66">
        <f>+H12+J12</f>
        <v>0</v>
      </c>
      <c r="G12" s="120"/>
      <c r="H12" s="120"/>
      <c r="I12" s="120"/>
      <c r="J12" s="120"/>
      <c r="K12" s="121"/>
    </row>
    <row r="13" spans="1:11" ht="15.75" thickBot="1">
      <c r="A13" s="54" t="s">
        <v>32</v>
      </c>
      <c r="B13" s="54" t="s">
        <v>20</v>
      </c>
      <c r="C13" s="1"/>
      <c r="D13" s="1"/>
      <c r="E13" s="66">
        <f aca="true" t="shared" si="0" ref="E13:F23">+G13+I13</f>
        <v>0</v>
      </c>
      <c r="F13" s="66">
        <f t="shared" si="0"/>
        <v>0</v>
      </c>
      <c r="G13" s="120"/>
      <c r="H13" s="120"/>
      <c r="I13" s="120"/>
      <c r="J13" s="120"/>
      <c r="K13" s="121"/>
    </row>
    <row r="14" spans="1:11" ht="15.75" thickBot="1">
      <c r="A14" s="54" t="s">
        <v>32</v>
      </c>
      <c r="B14" s="54" t="s">
        <v>21</v>
      </c>
      <c r="C14" s="1"/>
      <c r="D14" s="1"/>
      <c r="E14" s="66">
        <f t="shared" si="0"/>
        <v>0</v>
      </c>
      <c r="F14" s="66">
        <f t="shared" si="0"/>
        <v>0</v>
      </c>
      <c r="G14" s="120"/>
      <c r="H14" s="120"/>
      <c r="I14" s="120"/>
      <c r="J14" s="120"/>
      <c r="K14" s="121"/>
    </row>
    <row r="15" spans="1:11" ht="15.75" thickBot="1">
      <c r="A15" s="54" t="s">
        <v>32</v>
      </c>
      <c r="B15" s="54" t="s">
        <v>22</v>
      </c>
      <c r="C15" s="1"/>
      <c r="D15" s="1"/>
      <c r="E15" s="66">
        <f t="shared" si="0"/>
        <v>0</v>
      </c>
      <c r="F15" s="66">
        <f t="shared" si="0"/>
        <v>0</v>
      </c>
      <c r="G15" s="120"/>
      <c r="H15" s="120"/>
      <c r="I15" s="120"/>
      <c r="J15" s="120"/>
      <c r="K15" s="121"/>
    </row>
    <row r="16" spans="1:11" ht="15.75" thickBot="1">
      <c r="A16" s="54" t="s">
        <v>32</v>
      </c>
      <c r="B16" s="54" t="s">
        <v>23</v>
      </c>
      <c r="C16" s="4"/>
      <c r="D16" s="1"/>
      <c r="E16" s="66">
        <f t="shared" si="0"/>
        <v>0</v>
      </c>
      <c r="F16" s="66">
        <f t="shared" si="0"/>
        <v>0</v>
      </c>
      <c r="G16" s="120"/>
      <c r="H16" s="120"/>
      <c r="I16" s="120"/>
      <c r="J16" s="120"/>
      <c r="K16" s="121"/>
    </row>
    <row r="17" spans="1:11" ht="15.75" thickBot="1">
      <c r="A17" s="54" t="s">
        <v>32</v>
      </c>
      <c r="B17" s="54" t="s">
        <v>24</v>
      </c>
      <c r="C17" s="1"/>
      <c r="D17" s="1"/>
      <c r="E17" s="66">
        <f t="shared" si="0"/>
        <v>0</v>
      </c>
      <c r="F17" s="66">
        <f t="shared" si="0"/>
        <v>0</v>
      </c>
      <c r="G17" s="120"/>
      <c r="H17" s="120"/>
      <c r="I17" s="120"/>
      <c r="J17" s="120"/>
      <c r="K17" s="121"/>
    </row>
    <row r="18" spans="1:11" ht="15.75" thickBot="1">
      <c r="A18" s="54" t="s">
        <v>32</v>
      </c>
      <c r="B18" s="54" t="s">
        <v>25</v>
      </c>
      <c r="C18" s="1"/>
      <c r="D18" s="1"/>
      <c r="E18" s="66">
        <f t="shared" si="0"/>
        <v>0</v>
      </c>
      <c r="F18" s="66">
        <f t="shared" si="0"/>
        <v>0</v>
      </c>
      <c r="G18" s="120"/>
      <c r="H18" s="120"/>
      <c r="I18" s="120"/>
      <c r="J18" s="120"/>
      <c r="K18" s="121"/>
    </row>
    <row r="19" spans="1:11" ht="15.75" thickBot="1">
      <c r="A19" s="54" t="s">
        <v>32</v>
      </c>
      <c r="B19" s="54" t="s">
        <v>26</v>
      </c>
      <c r="C19" s="1"/>
      <c r="D19" s="1"/>
      <c r="E19" s="66">
        <f t="shared" si="0"/>
        <v>0</v>
      </c>
      <c r="F19" s="66">
        <f t="shared" si="0"/>
        <v>0</v>
      </c>
      <c r="G19" s="120"/>
      <c r="H19" s="120"/>
      <c r="I19" s="120"/>
      <c r="J19" s="120"/>
      <c r="K19" s="121"/>
    </row>
    <row r="20" spans="1:11" ht="15.75" thickBot="1">
      <c r="A20" s="54" t="s">
        <v>32</v>
      </c>
      <c r="B20" s="54" t="s">
        <v>27</v>
      </c>
      <c r="C20" s="1"/>
      <c r="D20" s="1"/>
      <c r="E20" s="66">
        <f t="shared" si="0"/>
        <v>0</v>
      </c>
      <c r="F20" s="66">
        <f t="shared" si="0"/>
        <v>0</v>
      </c>
      <c r="G20" s="120"/>
      <c r="H20" s="120"/>
      <c r="I20" s="120"/>
      <c r="J20" s="120"/>
      <c r="K20" s="121"/>
    </row>
    <row r="21" spans="1:11" ht="15.75" thickBot="1">
      <c r="A21" s="54" t="s">
        <v>32</v>
      </c>
      <c r="B21" s="54" t="s">
        <v>28</v>
      </c>
      <c r="C21" s="25"/>
      <c r="D21" s="1"/>
      <c r="E21" s="66">
        <f t="shared" si="0"/>
        <v>0</v>
      </c>
      <c r="F21" s="66">
        <f t="shared" si="0"/>
        <v>0</v>
      </c>
      <c r="G21" s="120"/>
      <c r="H21" s="120"/>
      <c r="I21" s="120"/>
      <c r="J21" s="120"/>
      <c r="K21" s="121"/>
    </row>
    <row r="22" spans="1:11" ht="15.75" thickBot="1">
      <c r="A22" s="54" t="s">
        <v>32</v>
      </c>
      <c r="B22" s="54" t="s">
        <v>29</v>
      </c>
      <c r="C22" s="1"/>
      <c r="D22" s="1"/>
      <c r="E22" s="66">
        <f t="shared" si="0"/>
        <v>0</v>
      </c>
      <c r="F22" s="66">
        <f t="shared" si="0"/>
        <v>0</v>
      </c>
      <c r="G22" s="120"/>
      <c r="H22" s="120"/>
      <c r="I22" s="120"/>
      <c r="J22" s="120"/>
      <c r="K22" s="121"/>
    </row>
    <row r="23" spans="1:11" ht="15.75" thickBot="1">
      <c r="A23" s="54" t="s">
        <v>32</v>
      </c>
      <c r="B23" s="54" t="s">
        <v>30</v>
      </c>
      <c r="C23" s="1"/>
      <c r="D23" s="1"/>
      <c r="E23" s="66">
        <f t="shared" si="0"/>
        <v>0</v>
      </c>
      <c r="F23" s="66">
        <f t="shared" si="0"/>
        <v>0</v>
      </c>
      <c r="G23" s="120"/>
      <c r="H23" s="120"/>
      <c r="I23" s="120"/>
      <c r="J23" s="120"/>
      <c r="K23" s="121"/>
    </row>
    <row r="24" spans="1:11" ht="15.75" thickBot="1">
      <c r="A24" s="54" t="s">
        <v>32</v>
      </c>
      <c r="B24" s="54" t="s">
        <v>31</v>
      </c>
      <c r="C24" s="1"/>
      <c r="D24" s="1"/>
      <c r="E24" s="66">
        <f>+G24+I24</f>
        <v>0</v>
      </c>
      <c r="F24" s="66">
        <f>+H24+J24</f>
        <v>0</v>
      </c>
      <c r="G24" s="120"/>
      <c r="H24" s="120"/>
      <c r="I24" s="120"/>
      <c r="J24" s="120"/>
      <c r="K24" s="121"/>
    </row>
    <row r="25" spans="1:11" ht="15.75" thickBot="1">
      <c r="A25" s="54" t="s">
        <v>32</v>
      </c>
      <c r="B25" s="55" t="s">
        <v>285</v>
      </c>
      <c r="C25" s="1"/>
      <c r="D25" s="1"/>
      <c r="E25" s="66">
        <f>+G25+I25</f>
        <v>0</v>
      </c>
      <c r="F25" s="66">
        <f>+H25+J25</f>
        <v>0</v>
      </c>
      <c r="G25" s="120"/>
      <c r="H25" s="120"/>
      <c r="I25" s="120"/>
      <c r="J25" s="120"/>
      <c r="K25" s="121"/>
    </row>
    <row r="26" spans="1:11" ht="15.75" thickBot="1">
      <c r="A26" s="173" t="s">
        <v>154</v>
      </c>
      <c r="B26" s="174"/>
      <c r="C26" s="112">
        <f>+D26/'Metas Muni'!N6</f>
        <v>0</v>
      </c>
      <c r="D26" s="113">
        <f>+E26/K26</f>
        <v>0</v>
      </c>
      <c r="E26" s="122">
        <f aca="true" t="shared" si="1" ref="E26:J26">SUM(E12:E25)</f>
        <v>0</v>
      </c>
      <c r="F26" s="122">
        <f t="shared" si="1"/>
        <v>0</v>
      </c>
      <c r="G26" s="122">
        <f t="shared" si="1"/>
        <v>0</v>
      </c>
      <c r="H26" s="122">
        <f t="shared" si="1"/>
        <v>0</v>
      </c>
      <c r="I26" s="122">
        <f t="shared" si="1"/>
        <v>0</v>
      </c>
      <c r="J26" s="122">
        <f t="shared" si="1"/>
        <v>0</v>
      </c>
      <c r="K26" s="122">
        <v>35586</v>
      </c>
    </row>
    <row r="27" spans="1:11" ht="15.75" thickBot="1">
      <c r="A27" s="54" t="s">
        <v>33</v>
      </c>
      <c r="B27" s="54" t="s">
        <v>34</v>
      </c>
      <c r="C27" s="1"/>
      <c r="D27" s="1"/>
      <c r="E27" s="66">
        <f aca="true" t="shared" si="2" ref="E27:F37">+G27+I27</f>
        <v>0</v>
      </c>
      <c r="F27" s="123">
        <f t="shared" si="2"/>
        <v>0</v>
      </c>
      <c r="G27" s="120"/>
      <c r="H27" s="124"/>
      <c r="I27" s="120"/>
      <c r="J27" s="124"/>
      <c r="K27" s="121"/>
    </row>
    <row r="28" spans="1:11" ht="15.75" thickBot="1">
      <c r="A28" s="54" t="s">
        <v>33</v>
      </c>
      <c r="B28" s="54" t="s">
        <v>35</v>
      </c>
      <c r="C28" s="1"/>
      <c r="D28" s="1"/>
      <c r="E28" s="66">
        <f t="shared" si="2"/>
        <v>0</v>
      </c>
      <c r="F28" s="123">
        <f t="shared" si="2"/>
        <v>0</v>
      </c>
      <c r="G28" s="120"/>
      <c r="H28" s="124"/>
      <c r="I28" s="120"/>
      <c r="J28" s="124"/>
      <c r="K28" s="121"/>
    </row>
    <row r="29" spans="1:11" ht="15.75" thickBot="1">
      <c r="A29" s="54" t="s">
        <v>33</v>
      </c>
      <c r="B29" s="54" t="s">
        <v>36</v>
      </c>
      <c r="C29" s="1"/>
      <c r="D29" s="1"/>
      <c r="E29" s="66">
        <f t="shared" si="2"/>
        <v>0</v>
      </c>
      <c r="F29" s="123">
        <f t="shared" si="2"/>
        <v>0</v>
      </c>
      <c r="G29" s="120"/>
      <c r="H29" s="124"/>
      <c r="I29" s="120"/>
      <c r="J29" s="124"/>
      <c r="K29" s="121"/>
    </row>
    <row r="30" spans="1:11" ht="15.75" thickBot="1">
      <c r="A30" s="54" t="s">
        <v>33</v>
      </c>
      <c r="B30" s="54" t="s">
        <v>37</v>
      </c>
      <c r="C30" s="1"/>
      <c r="D30" s="1"/>
      <c r="E30" s="66">
        <f t="shared" si="2"/>
        <v>0</v>
      </c>
      <c r="F30" s="123">
        <f t="shared" si="2"/>
        <v>0</v>
      </c>
      <c r="G30" s="120"/>
      <c r="H30" s="124"/>
      <c r="I30" s="120"/>
      <c r="J30" s="124"/>
      <c r="K30" s="121"/>
    </row>
    <row r="31" spans="1:11" ht="15.75" thickBot="1">
      <c r="A31" s="54" t="s">
        <v>33</v>
      </c>
      <c r="B31" s="54" t="s">
        <v>38</v>
      </c>
      <c r="C31" s="1"/>
      <c r="D31" s="1"/>
      <c r="E31" s="66">
        <f t="shared" si="2"/>
        <v>0</v>
      </c>
      <c r="F31" s="123">
        <f t="shared" si="2"/>
        <v>0</v>
      </c>
      <c r="G31" s="120"/>
      <c r="H31" s="124"/>
      <c r="I31" s="120"/>
      <c r="J31" s="124"/>
      <c r="K31" s="121"/>
    </row>
    <row r="32" spans="1:11" ht="15.75" thickBot="1">
      <c r="A32" s="54" t="s">
        <v>33</v>
      </c>
      <c r="B32" s="54" t="s">
        <v>39</v>
      </c>
      <c r="C32" s="1"/>
      <c r="D32" s="1"/>
      <c r="E32" s="66">
        <f t="shared" si="2"/>
        <v>0</v>
      </c>
      <c r="F32" s="123">
        <f t="shared" si="2"/>
        <v>0</v>
      </c>
      <c r="G32" s="120"/>
      <c r="H32" s="124"/>
      <c r="I32" s="120"/>
      <c r="J32" s="124"/>
      <c r="K32" s="121"/>
    </row>
    <row r="33" spans="1:11" ht="15.75" thickBot="1">
      <c r="A33" s="54" t="s">
        <v>33</v>
      </c>
      <c r="B33" s="54" t="s">
        <v>40</v>
      </c>
      <c r="C33" s="1"/>
      <c r="D33" s="1"/>
      <c r="E33" s="66">
        <f t="shared" si="2"/>
        <v>0</v>
      </c>
      <c r="F33" s="123">
        <f t="shared" si="2"/>
        <v>0</v>
      </c>
      <c r="G33" s="120"/>
      <c r="H33" s="124"/>
      <c r="I33" s="120"/>
      <c r="J33" s="124"/>
      <c r="K33" s="121"/>
    </row>
    <row r="34" spans="1:11" ht="15.75" thickBot="1">
      <c r="A34" s="54" t="s">
        <v>33</v>
      </c>
      <c r="B34" s="54" t="s">
        <v>41</v>
      </c>
      <c r="C34" s="1"/>
      <c r="D34" s="1"/>
      <c r="E34" s="66">
        <f t="shared" si="2"/>
        <v>0</v>
      </c>
      <c r="F34" s="123">
        <f t="shared" si="2"/>
        <v>0</v>
      </c>
      <c r="G34" s="120"/>
      <c r="H34" s="124"/>
      <c r="I34" s="120"/>
      <c r="J34" s="124"/>
      <c r="K34" s="121"/>
    </row>
    <row r="35" spans="1:11" ht="15.75" thickBot="1">
      <c r="A35" s="54" t="s">
        <v>33</v>
      </c>
      <c r="B35" s="54" t="s">
        <v>42</v>
      </c>
      <c r="C35" s="1"/>
      <c r="D35" s="1"/>
      <c r="E35" s="66">
        <f t="shared" si="2"/>
        <v>0</v>
      </c>
      <c r="F35" s="123">
        <f t="shared" si="2"/>
        <v>0</v>
      </c>
      <c r="G35" s="120"/>
      <c r="H35" s="124"/>
      <c r="I35" s="120"/>
      <c r="J35" s="124"/>
      <c r="K35" s="121"/>
    </row>
    <row r="36" spans="1:11" ht="15.75" thickBot="1">
      <c r="A36" s="54" t="s">
        <v>33</v>
      </c>
      <c r="B36" s="54" t="s">
        <v>43</v>
      </c>
      <c r="C36" s="1"/>
      <c r="D36" s="1"/>
      <c r="E36" s="66">
        <f t="shared" si="2"/>
        <v>0</v>
      </c>
      <c r="F36" s="123">
        <f t="shared" si="2"/>
        <v>0</v>
      </c>
      <c r="G36" s="120"/>
      <c r="H36" s="124"/>
      <c r="I36" s="120"/>
      <c r="J36" s="124"/>
      <c r="K36" s="121"/>
    </row>
    <row r="37" spans="1:11" ht="15.75" thickBot="1">
      <c r="A37" s="58" t="s">
        <v>33</v>
      </c>
      <c r="B37" s="55" t="s">
        <v>267</v>
      </c>
      <c r="C37" s="1"/>
      <c r="D37" s="1"/>
      <c r="E37" s="66">
        <f t="shared" si="2"/>
        <v>0</v>
      </c>
      <c r="F37" s="123">
        <f t="shared" si="2"/>
        <v>0</v>
      </c>
      <c r="G37" s="120"/>
      <c r="H37" s="124"/>
      <c r="I37" s="120"/>
      <c r="J37" s="124"/>
      <c r="K37" s="121"/>
    </row>
    <row r="38" spans="1:11" ht="15.75" thickBot="1">
      <c r="A38" s="173" t="s">
        <v>155</v>
      </c>
      <c r="B38" s="174"/>
      <c r="C38" s="112">
        <f>+D38/'Metas Muni'!N7</f>
        <v>0</v>
      </c>
      <c r="D38" s="113">
        <f>+F38/K38</f>
        <v>0</v>
      </c>
      <c r="E38" s="122">
        <f aca="true" t="shared" si="3" ref="E38:J38">SUM(E27:E37)</f>
        <v>0</v>
      </c>
      <c r="F38" s="122">
        <f t="shared" si="3"/>
        <v>0</v>
      </c>
      <c r="G38" s="122">
        <f t="shared" si="3"/>
        <v>0</v>
      </c>
      <c r="H38" s="122">
        <f t="shared" si="3"/>
        <v>0</v>
      </c>
      <c r="I38" s="122">
        <f t="shared" si="3"/>
        <v>0</v>
      </c>
      <c r="J38" s="122">
        <f t="shared" si="3"/>
        <v>0</v>
      </c>
      <c r="K38" s="122">
        <v>33805</v>
      </c>
    </row>
    <row r="39" spans="1:11" ht="15.75" thickBot="1">
      <c r="A39" s="54" t="s">
        <v>236</v>
      </c>
      <c r="B39" s="54" t="s">
        <v>237</v>
      </c>
      <c r="C39" s="1"/>
      <c r="D39" s="25"/>
      <c r="E39" s="66">
        <f aca="true" t="shared" si="4" ref="E39:F42">+G39+I39</f>
        <v>0</v>
      </c>
      <c r="F39" s="123">
        <f t="shared" si="4"/>
        <v>0</v>
      </c>
      <c r="G39" s="120"/>
      <c r="H39" s="124"/>
      <c r="I39" s="120"/>
      <c r="J39" s="124"/>
      <c r="K39" s="121"/>
    </row>
    <row r="40" spans="1:11" ht="15.75" thickBot="1">
      <c r="A40" s="54" t="s">
        <v>236</v>
      </c>
      <c r="B40" s="54" t="s">
        <v>238</v>
      </c>
      <c r="C40" s="1"/>
      <c r="D40" s="25"/>
      <c r="E40" s="66">
        <f t="shared" si="4"/>
        <v>0</v>
      </c>
      <c r="F40" s="123">
        <f t="shared" si="4"/>
        <v>0</v>
      </c>
      <c r="G40" s="120"/>
      <c r="H40" s="124"/>
      <c r="I40" s="120"/>
      <c r="J40" s="124"/>
      <c r="K40" s="121"/>
    </row>
    <row r="41" spans="1:11" ht="15.75" thickBot="1">
      <c r="A41" s="54" t="s">
        <v>236</v>
      </c>
      <c r="B41" s="54" t="s">
        <v>239</v>
      </c>
      <c r="C41" s="1"/>
      <c r="D41" s="25"/>
      <c r="E41" s="66">
        <f t="shared" si="4"/>
        <v>0</v>
      </c>
      <c r="F41" s="123">
        <f t="shared" si="4"/>
        <v>0</v>
      </c>
      <c r="G41" s="120"/>
      <c r="H41" s="124"/>
      <c r="I41" s="120"/>
      <c r="J41" s="124"/>
      <c r="K41" s="121"/>
    </row>
    <row r="42" spans="1:11" ht="15.75" thickBot="1">
      <c r="A42" s="54" t="s">
        <v>236</v>
      </c>
      <c r="B42" s="54" t="s">
        <v>240</v>
      </c>
      <c r="C42" s="90"/>
      <c r="D42" s="25"/>
      <c r="E42" s="66">
        <f t="shared" si="4"/>
        <v>0</v>
      </c>
      <c r="F42" s="123">
        <f t="shared" si="4"/>
        <v>0</v>
      </c>
      <c r="G42" s="120"/>
      <c r="H42" s="124"/>
      <c r="I42" s="120"/>
      <c r="J42" s="124"/>
      <c r="K42" s="121"/>
    </row>
    <row r="43" spans="1:11" ht="15.75" thickBot="1">
      <c r="A43" s="178" t="s">
        <v>241</v>
      </c>
      <c r="B43" s="179"/>
      <c r="C43" s="112">
        <f>+D43/'Metas Muni'!N8</f>
        <v>0</v>
      </c>
      <c r="D43" s="113">
        <f>+F43/K43</f>
        <v>0</v>
      </c>
      <c r="E43" s="114">
        <f aca="true" t="shared" si="5" ref="E43:J43">SUM(E39:E42)</f>
        <v>0</v>
      </c>
      <c r="F43" s="114">
        <f t="shared" si="5"/>
        <v>0</v>
      </c>
      <c r="G43" s="122">
        <f t="shared" si="5"/>
        <v>0</v>
      </c>
      <c r="H43" s="122">
        <f t="shared" si="5"/>
        <v>0</v>
      </c>
      <c r="I43" s="122">
        <f t="shared" si="5"/>
        <v>0</v>
      </c>
      <c r="J43" s="122">
        <f t="shared" si="5"/>
        <v>0</v>
      </c>
      <c r="K43" s="122">
        <v>740</v>
      </c>
    </row>
    <row r="44" spans="1:11" ht="15.75" thickBot="1">
      <c r="A44" s="54" t="s">
        <v>242</v>
      </c>
      <c r="B44" s="54" t="s">
        <v>243</v>
      </c>
      <c r="C44" s="1"/>
      <c r="D44" s="25"/>
      <c r="E44" s="66">
        <f aca="true" t="shared" si="6" ref="E44:F47">+G44+I44</f>
        <v>0</v>
      </c>
      <c r="F44" s="123">
        <f t="shared" si="6"/>
        <v>0</v>
      </c>
      <c r="G44" s="120"/>
      <c r="H44" s="124"/>
      <c r="I44" s="120"/>
      <c r="J44" s="124"/>
      <c r="K44" s="121"/>
    </row>
    <row r="45" spans="1:11" ht="15.75" thickBot="1">
      <c r="A45" s="54" t="s">
        <v>242</v>
      </c>
      <c r="B45" s="54" t="s">
        <v>244</v>
      </c>
      <c r="C45" s="1"/>
      <c r="D45" s="25"/>
      <c r="E45" s="66">
        <f t="shared" si="6"/>
        <v>0</v>
      </c>
      <c r="F45" s="123">
        <f t="shared" si="6"/>
        <v>0</v>
      </c>
      <c r="G45" s="120"/>
      <c r="H45" s="124"/>
      <c r="I45" s="120"/>
      <c r="J45" s="124"/>
      <c r="K45" s="121"/>
    </row>
    <row r="46" spans="1:11" ht="15.75" thickBot="1">
      <c r="A46" s="54" t="s">
        <v>242</v>
      </c>
      <c r="B46" s="54" t="s">
        <v>245</v>
      </c>
      <c r="C46" s="1"/>
      <c r="D46" s="25"/>
      <c r="E46" s="66">
        <f t="shared" si="6"/>
        <v>0</v>
      </c>
      <c r="F46" s="123">
        <f t="shared" si="6"/>
        <v>0</v>
      </c>
      <c r="G46" s="120"/>
      <c r="H46" s="124"/>
      <c r="I46" s="120"/>
      <c r="J46" s="124"/>
      <c r="K46" s="121"/>
    </row>
    <row r="47" spans="1:11" ht="15.75" thickBot="1">
      <c r="A47" s="54" t="s">
        <v>242</v>
      </c>
      <c r="B47" s="54" t="s">
        <v>246</v>
      </c>
      <c r="C47" s="91"/>
      <c r="D47" s="25"/>
      <c r="E47" s="66">
        <f t="shared" si="6"/>
        <v>0</v>
      </c>
      <c r="F47" s="123">
        <f t="shared" si="6"/>
        <v>0</v>
      </c>
      <c r="G47" s="120"/>
      <c r="H47" s="124"/>
      <c r="I47" s="120"/>
      <c r="J47" s="124"/>
      <c r="K47" s="121"/>
    </row>
    <row r="48" spans="1:11" ht="15.75" thickBot="1">
      <c r="A48" s="178" t="s">
        <v>247</v>
      </c>
      <c r="B48" s="179"/>
      <c r="C48" s="112">
        <f>+D48/'Metas Muni'!N9</f>
        <v>0</v>
      </c>
      <c r="D48" s="113">
        <f>+F48/K48</f>
        <v>0</v>
      </c>
      <c r="E48" s="114">
        <f aca="true" t="shared" si="7" ref="E48:J48">SUM(E44:E47)</f>
        <v>0</v>
      </c>
      <c r="F48" s="114">
        <f t="shared" si="7"/>
        <v>0</v>
      </c>
      <c r="G48" s="122">
        <f t="shared" si="7"/>
        <v>0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v>892</v>
      </c>
    </row>
    <row r="49" spans="1:11" ht="15.75" thickBot="1">
      <c r="A49" s="54" t="s">
        <v>54</v>
      </c>
      <c r="B49" s="54" t="s">
        <v>44</v>
      </c>
      <c r="C49" s="1"/>
      <c r="D49" s="1"/>
      <c r="E49" s="66">
        <f aca="true" t="shared" si="8" ref="E49:F58">+G49+I49</f>
        <v>0</v>
      </c>
      <c r="F49" s="123">
        <f t="shared" si="8"/>
        <v>0</v>
      </c>
      <c r="G49" s="120"/>
      <c r="H49" s="124"/>
      <c r="I49" s="120"/>
      <c r="J49" s="124"/>
      <c r="K49" s="121"/>
    </row>
    <row r="50" spans="1:11" ht="15.75" thickBot="1">
      <c r="A50" s="54" t="s">
        <v>54</v>
      </c>
      <c r="B50" s="54" t="s">
        <v>45</v>
      </c>
      <c r="C50" s="1"/>
      <c r="D50" s="1"/>
      <c r="E50" s="66">
        <f t="shared" si="8"/>
        <v>0</v>
      </c>
      <c r="F50" s="123">
        <f t="shared" si="8"/>
        <v>0</v>
      </c>
      <c r="G50" s="120"/>
      <c r="H50" s="124"/>
      <c r="I50" s="120"/>
      <c r="J50" s="124"/>
      <c r="K50" s="121"/>
    </row>
    <row r="51" spans="1:11" ht="15.75" thickBot="1">
      <c r="A51" s="54" t="s">
        <v>54</v>
      </c>
      <c r="B51" s="54" t="s">
        <v>46</v>
      </c>
      <c r="C51" s="1"/>
      <c r="D51" s="1"/>
      <c r="E51" s="66">
        <f t="shared" si="8"/>
        <v>0</v>
      </c>
      <c r="F51" s="123">
        <f t="shared" si="8"/>
        <v>0</v>
      </c>
      <c r="G51" s="120"/>
      <c r="H51" s="124"/>
      <c r="I51" s="120"/>
      <c r="J51" s="124"/>
      <c r="K51" s="121"/>
    </row>
    <row r="52" spans="1:11" ht="15.75" thickBot="1">
      <c r="A52" s="54" t="s">
        <v>54</v>
      </c>
      <c r="B52" s="54" t="s">
        <v>47</v>
      </c>
      <c r="C52" s="1"/>
      <c r="D52" s="1"/>
      <c r="E52" s="66">
        <f t="shared" si="8"/>
        <v>0</v>
      </c>
      <c r="F52" s="123">
        <f t="shared" si="8"/>
        <v>0</v>
      </c>
      <c r="G52" s="120"/>
      <c r="H52" s="124"/>
      <c r="I52" s="120"/>
      <c r="J52" s="124"/>
      <c r="K52" s="121"/>
    </row>
    <row r="53" spans="1:11" ht="15.75" thickBot="1">
      <c r="A53" s="54" t="s">
        <v>54</v>
      </c>
      <c r="B53" s="54" t="s">
        <v>48</v>
      </c>
      <c r="C53" s="1"/>
      <c r="D53" s="1"/>
      <c r="E53" s="66">
        <f t="shared" si="8"/>
        <v>0</v>
      </c>
      <c r="F53" s="123">
        <f t="shared" si="8"/>
        <v>0</v>
      </c>
      <c r="G53" s="120"/>
      <c r="H53" s="124"/>
      <c r="I53" s="120"/>
      <c r="J53" s="124"/>
      <c r="K53" s="121"/>
    </row>
    <row r="54" spans="1:11" ht="15.75" thickBot="1">
      <c r="A54" s="54" t="s">
        <v>54</v>
      </c>
      <c r="B54" s="54" t="s">
        <v>49</v>
      </c>
      <c r="C54" s="1"/>
      <c r="D54" s="1"/>
      <c r="E54" s="66">
        <f t="shared" si="8"/>
        <v>0</v>
      </c>
      <c r="F54" s="123">
        <f t="shared" si="8"/>
        <v>0</v>
      </c>
      <c r="G54" s="120"/>
      <c r="H54" s="124"/>
      <c r="I54" s="120"/>
      <c r="J54" s="124"/>
      <c r="K54" s="121"/>
    </row>
    <row r="55" spans="1:11" ht="15.75" thickBot="1">
      <c r="A55" s="54" t="s">
        <v>54</v>
      </c>
      <c r="B55" s="54" t="s">
        <v>50</v>
      </c>
      <c r="C55" s="1"/>
      <c r="D55" s="1"/>
      <c r="E55" s="66">
        <f t="shared" si="8"/>
        <v>0</v>
      </c>
      <c r="F55" s="123">
        <f t="shared" si="8"/>
        <v>0</v>
      </c>
      <c r="G55" s="120"/>
      <c r="H55" s="124"/>
      <c r="I55" s="120"/>
      <c r="J55" s="124"/>
      <c r="K55" s="121"/>
    </row>
    <row r="56" spans="1:11" ht="15.75" thickBot="1">
      <c r="A56" s="54" t="s">
        <v>54</v>
      </c>
      <c r="B56" s="54" t="s">
        <v>51</v>
      </c>
      <c r="C56" s="1"/>
      <c r="D56" s="1"/>
      <c r="E56" s="66">
        <f t="shared" si="8"/>
        <v>0</v>
      </c>
      <c r="F56" s="123">
        <f t="shared" si="8"/>
        <v>0</v>
      </c>
      <c r="G56" s="120"/>
      <c r="H56" s="124"/>
      <c r="I56" s="120"/>
      <c r="J56" s="124"/>
      <c r="K56" s="121"/>
    </row>
    <row r="57" spans="1:11" ht="15.75" thickBot="1">
      <c r="A57" s="54" t="s">
        <v>54</v>
      </c>
      <c r="B57" s="54" t="s">
        <v>52</v>
      </c>
      <c r="C57" s="1"/>
      <c r="D57" s="1"/>
      <c r="E57" s="66">
        <f t="shared" si="8"/>
        <v>0</v>
      </c>
      <c r="F57" s="123">
        <f t="shared" si="8"/>
        <v>0</v>
      </c>
      <c r="G57" s="120"/>
      <c r="H57" s="124"/>
      <c r="I57" s="120"/>
      <c r="J57" s="124"/>
      <c r="K57" s="121"/>
    </row>
    <row r="58" spans="1:11" ht="15.75" thickBot="1">
      <c r="A58" s="54" t="s">
        <v>54</v>
      </c>
      <c r="B58" s="54" t="s">
        <v>53</v>
      </c>
      <c r="C58" s="1"/>
      <c r="D58" s="1"/>
      <c r="E58" s="66">
        <f t="shared" si="8"/>
        <v>0</v>
      </c>
      <c r="F58" s="123">
        <f t="shared" si="8"/>
        <v>0</v>
      </c>
      <c r="G58" s="120"/>
      <c r="H58" s="124"/>
      <c r="I58" s="120"/>
      <c r="J58" s="124"/>
      <c r="K58" s="121"/>
    </row>
    <row r="59" spans="1:11" ht="15.75" thickBot="1">
      <c r="A59" s="173" t="s">
        <v>156</v>
      </c>
      <c r="B59" s="174"/>
      <c r="C59" s="112">
        <f>+D59/'Metas Muni'!N10</f>
        <v>0</v>
      </c>
      <c r="D59" s="113">
        <f>+F59/K59</f>
        <v>0</v>
      </c>
      <c r="E59" s="122">
        <f aca="true" t="shared" si="9" ref="E59:J59">SUM(E49:E58)</f>
        <v>0</v>
      </c>
      <c r="F59" s="122">
        <f t="shared" si="9"/>
        <v>0</v>
      </c>
      <c r="G59" s="122">
        <f t="shared" si="9"/>
        <v>0</v>
      </c>
      <c r="H59" s="122">
        <f t="shared" si="9"/>
        <v>0</v>
      </c>
      <c r="I59" s="122">
        <f t="shared" si="9"/>
        <v>0</v>
      </c>
      <c r="J59" s="122">
        <f t="shared" si="9"/>
        <v>0</v>
      </c>
      <c r="K59" s="122">
        <v>2752</v>
      </c>
    </row>
    <row r="60" spans="1:11" ht="15.75" thickBot="1">
      <c r="A60" s="54" t="s">
        <v>68</v>
      </c>
      <c r="B60" s="54" t="s">
        <v>55</v>
      </c>
      <c r="C60" s="1"/>
      <c r="D60" s="1"/>
      <c r="E60" s="66">
        <f aca="true" t="shared" si="10" ref="E60:F72">+G60+I60</f>
        <v>0</v>
      </c>
      <c r="F60" s="123">
        <f t="shared" si="10"/>
        <v>0</v>
      </c>
      <c r="G60" s="120"/>
      <c r="H60" s="124"/>
      <c r="I60" s="120"/>
      <c r="J60" s="124"/>
      <c r="K60" s="121"/>
    </row>
    <row r="61" spans="1:11" ht="15.75" thickBot="1">
      <c r="A61" s="54" t="s">
        <v>68</v>
      </c>
      <c r="B61" s="54" t="s">
        <v>56</v>
      </c>
      <c r="C61" s="1"/>
      <c r="D61" s="1"/>
      <c r="E61" s="66">
        <f t="shared" si="10"/>
        <v>0</v>
      </c>
      <c r="F61" s="123">
        <f t="shared" si="10"/>
        <v>0</v>
      </c>
      <c r="G61" s="120"/>
      <c r="H61" s="124"/>
      <c r="I61" s="120"/>
      <c r="J61" s="124"/>
      <c r="K61" s="121"/>
    </row>
    <row r="62" spans="1:11" ht="15.75" thickBot="1">
      <c r="A62" s="54" t="s">
        <v>68</v>
      </c>
      <c r="B62" s="54" t="s">
        <v>57</v>
      </c>
      <c r="C62" s="1"/>
      <c r="D62" s="1"/>
      <c r="E62" s="66">
        <f t="shared" si="10"/>
        <v>0</v>
      </c>
      <c r="F62" s="123">
        <f t="shared" si="10"/>
        <v>0</v>
      </c>
      <c r="G62" s="120"/>
      <c r="H62" s="124"/>
      <c r="I62" s="120"/>
      <c r="J62" s="124"/>
      <c r="K62" s="121"/>
    </row>
    <row r="63" spans="1:11" ht="15.75" thickBot="1">
      <c r="A63" s="54" t="s">
        <v>68</v>
      </c>
      <c r="B63" s="54" t="s">
        <v>58</v>
      </c>
      <c r="C63" s="1"/>
      <c r="D63" s="1"/>
      <c r="E63" s="66">
        <f t="shared" si="10"/>
        <v>0</v>
      </c>
      <c r="F63" s="123">
        <f t="shared" si="10"/>
        <v>0</v>
      </c>
      <c r="G63" s="120"/>
      <c r="H63" s="124"/>
      <c r="I63" s="120"/>
      <c r="J63" s="124"/>
      <c r="K63" s="121"/>
    </row>
    <row r="64" spans="1:11" ht="15.75" thickBot="1">
      <c r="A64" s="54" t="s">
        <v>68</v>
      </c>
      <c r="B64" s="54" t="s">
        <v>59</v>
      </c>
      <c r="C64" s="1"/>
      <c r="D64" s="1"/>
      <c r="E64" s="66">
        <f t="shared" si="10"/>
        <v>0</v>
      </c>
      <c r="F64" s="123">
        <f t="shared" si="10"/>
        <v>0</v>
      </c>
      <c r="G64" s="120"/>
      <c r="H64" s="124"/>
      <c r="I64" s="120"/>
      <c r="J64" s="124"/>
      <c r="K64" s="121"/>
    </row>
    <row r="65" spans="1:11" ht="15.75" thickBot="1">
      <c r="A65" s="54" t="s">
        <v>68</v>
      </c>
      <c r="B65" s="54" t="s">
        <v>60</v>
      </c>
      <c r="C65" s="1"/>
      <c r="D65" s="1"/>
      <c r="E65" s="66">
        <f t="shared" si="10"/>
        <v>0</v>
      </c>
      <c r="F65" s="123">
        <f t="shared" si="10"/>
        <v>0</v>
      </c>
      <c r="G65" s="120"/>
      <c r="H65" s="124"/>
      <c r="I65" s="120"/>
      <c r="J65" s="124"/>
      <c r="K65" s="121"/>
    </row>
    <row r="66" spans="1:11" ht="15.75" thickBot="1">
      <c r="A66" s="54" t="s">
        <v>68</v>
      </c>
      <c r="B66" s="54" t="s">
        <v>61</v>
      </c>
      <c r="C66" s="1"/>
      <c r="D66" s="1"/>
      <c r="E66" s="66">
        <f t="shared" si="10"/>
        <v>0</v>
      </c>
      <c r="F66" s="123">
        <f t="shared" si="10"/>
        <v>0</v>
      </c>
      <c r="G66" s="120"/>
      <c r="H66" s="124"/>
      <c r="I66" s="120"/>
      <c r="J66" s="124"/>
      <c r="K66" s="121"/>
    </row>
    <row r="67" spans="1:11" ht="15.75" thickBot="1">
      <c r="A67" s="54" t="s">
        <v>68</v>
      </c>
      <c r="B67" s="54" t="s">
        <v>62</v>
      </c>
      <c r="C67" s="1"/>
      <c r="D67" s="1"/>
      <c r="E67" s="66">
        <f t="shared" si="10"/>
        <v>0</v>
      </c>
      <c r="F67" s="123">
        <f t="shared" si="10"/>
        <v>0</v>
      </c>
      <c r="G67" s="120"/>
      <c r="H67" s="124"/>
      <c r="I67" s="120"/>
      <c r="J67" s="124"/>
      <c r="K67" s="121"/>
    </row>
    <row r="68" spans="1:11" ht="15.75" thickBot="1">
      <c r="A68" s="54" t="s">
        <v>68</v>
      </c>
      <c r="B68" s="54" t="s">
        <v>63</v>
      </c>
      <c r="C68" s="1"/>
      <c r="D68" s="1"/>
      <c r="E68" s="66">
        <f t="shared" si="10"/>
        <v>0</v>
      </c>
      <c r="F68" s="123">
        <f t="shared" si="10"/>
        <v>0</v>
      </c>
      <c r="G68" s="120"/>
      <c r="H68" s="124"/>
      <c r="I68" s="120"/>
      <c r="J68" s="124"/>
      <c r="K68" s="121"/>
    </row>
    <row r="69" spans="1:11" ht="15.75" thickBot="1">
      <c r="A69" s="54" t="s">
        <v>68</v>
      </c>
      <c r="B69" s="54" t="s">
        <v>64</v>
      </c>
      <c r="C69" s="1"/>
      <c r="D69" s="1"/>
      <c r="E69" s="66">
        <f t="shared" si="10"/>
        <v>0</v>
      </c>
      <c r="F69" s="123">
        <f t="shared" si="10"/>
        <v>0</v>
      </c>
      <c r="G69" s="120"/>
      <c r="H69" s="124"/>
      <c r="I69" s="120"/>
      <c r="J69" s="124"/>
      <c r="K69" s="121"/>
    </row>
    <row r="70" spans="1:11" ht="15.75" thickBot="1">
      <c r="A70" s="54" t="s">
        <v>68</v>
      </c>
      <c r="B70" s="54" t="s">
        <v>65</v>
      </c>
      <c r="C70" s="1"/>
      <c r="D70" s="1"/>
      <c r="E70" s="66">
        <f t="shared" si="10"/>
        <v>0</v>
      </c>
      <c r="F70" s="123">
        <f t="shared" si="10"/>
        <v>0</v>
      </c>
      <c r="G70" s="120"/>
      <c r="H70" s="124"/>
      <c r="I70" s="120"/>
      <c r="J70" s="124"/>
      <c r="K70" s="121"/>
    </row>
    <row r="71" spans="1:11" ht="15.75" thickBot="1">
      <c r="A71" s="54" t="s">
        <v>68</v>
      </c>
      <c r="B71" s="54" t="s">
        <v>66</v>
      </c>
      <c r="C71" s="1"/>
      <c r="D71" s="1"/>
      <c r="E71" s="66">
        <f t="shared" si="10"/>
        <v>0</v>
      </c>
      <c r="F71" s="123">
        <f t="shared" si="10"/>
        <v>0</v>
      </c>
      <c r="G71" s="120"/>
      <c r="H71" s="124"/>
      <c r="I71" s="120"/>
      <c r="J71" s="124"/>
      <c r="K71" s="121"/>
    </row>
    <row r="72" spans="1:11" ht="15.75" thickBot="1">
      <c r="A72" s="54" t="s">
        <v>68</v>
      </c>
      <c r="B72" s="54" t="s">
        <v>67</v>
      </c>
      <c r="C72" s="1"/>
      <c r="D72" s="1"/>
      <c r="E72" s="66">
        <f t="shared" si="10"/>
        <v>0</v>
      </c>
      <c r="F72" s="123">
        <f t="shared" si="10"/>
        <v>0</v>
      </c>
      <c r="G72" s="120"/>
      <c r="H72" s="124"/>
      <c r="I72" s="120"/>
      <c r="J72" s="124"/>
      <c r="K72" s="121"/>
    </row>
    <row r="73" spans="1:11" ht="15.75" thickBot="1">
      <c r="A73" s="54" t="s">
        <v>68</v>
      </c>
      <c r="B73" s="54" t="s">
        <v>293</v>
      </c>
      <c r="C73" s="1"/>
      <c r="D73" s="1"/>
      <c r="E73" s="66">
        <f>+G73+I73</f>
        <v>0</v>
      </c>
      <c r="F73" s="123">
        <f>+H73+J73</f>
        <v>0</v>
      </c>
      <c r="G73" s="120"/>
      <c r="H73" s="124"/>
      <c r="I73" s="120"/>
      <c r="J73" s="124"/>
      <c r="K73" s="121"/>
    </row>
    <row r="74" spans="1:11" ht="15.75" thickBot="1">
      <c r="A74" s="173" t="s">
        <v>157</v>
      </c>
      <c r="B74" s="174"/>
      <c r="C74" s="112">
        <f>+D74/'Metas Muni'!N11</f>
        <v>0</v>
      </c>
      <c r="D74" s="113">
        <f>+F74/K74</f>
        <v>0</v>
      </c>
      <c r="E74" s="122">
        <f aca="true" t="shared" si="11" ref="E74:J74">SUM(E60:E73)</f>
        <v>0</v>
      </c>
      <c r="F74" s="122">
        <f t="shared" si="11"/>
        <v>0</v>
      </c>
      <c r="G74" s="122">
        <f t="shared" si="11"/>
        <v>0</v>
      </c>
      <c r="H74" s="122">
        <f t="shared" si="11"/>
        <v>0</v>
      </c>
      <c r="I74" s="122">
        <f t="shared" si="11"/>
        <v>0</v>
      </c>
      <c r="J74" s="122">
        <f t="shared" si="11"/>
        <v>0</v>
      </c>
      <c r="K74" s="122">
        <v>3856</v>
      </c>
    </row>
    <row r="75" spans="1:11" ht="15.75" thickBot="1">
      <c r="A75" s="54" t="s">
        <v>79</v>
      </c>
      <c r="B75" s="54" t="s">
        <v>69</v>
      </c>
      <c r="C75" s="1"/>
      <c r="D75" s="1"/>
      <c r="E75" s="66">
        <f aca="true" t="shared" si="12" ref="E75:F84">+G75+I75</f>
        <v>0</v>
      </c>
      <c r="F75" s="123">
        <f t="shared" si="12"/>
        <v>0</v>
      </c>
      <c r="G75" s="120"/>
      <c r="H75" s="124"/>
      <c r="I75" s="120"/>
      <c r="J75" s="124"/>
      <c r="K75" s="121"/>
    </row>
    <row r="76" spans="1:11" ht="15.75" thickBot="1">
      <c r="A76" s="54" t="s">
        <v>79</v>
      </c>
      <c r="B76" s="54" t="s">
        <v>70</v>
      </c>
      <c r="C76" s="1"/>
      <c r="D76" s="1"/>
      <c r="E76" s="66">
        <f t="shared" si="12"/>
        <v>0</v>
      </c>
      <c r="F76" s="123">
        <f t="shared" si="12"/>
        <v>0</v>
      </c>
      <c r="G76" s="120"/>
      <c r="H76" s="124"/>
      <c r="I76" s="120"/>
      <c r="J76" s="124"/>
      <c r="K76" s="121"/>
    </row>
    <row r="77" spans="1:11" ht="15.75" thickBot="1">
      <c r="A77" s="54" t="s">
        <v>79</v>
      </c>
      <c r="B77" s="54" t="s">
        <v>71</v>
      </c>
      <c r="C77" s="1"/>
      <c r="D77" s="1"/>
      <c r="E77" s="66">
        <f t="shared" si="12"/>
        <v>0</v>
      </c>
      <c r="F77" s="123">
        <f t="shared" si="12"/>
        <v>0</v>
      </c>
      <c r="G77" s="120"/>
      <c r="H77" s="124"/>
      <c r="I77" s="120"/>
      <c r="J77" s="124"/>
      <c r="K77" s="121"/>
    </row>
    <row r="78" spans="1:11" ht="15.75" thickBot="1">
      <c r="A78" s="54" t="s">
        <v>79</v>
      </c>
      <c r="B78" s="54" t="s">
        <v>72</v>
      </c>
      <c r="C78" s="1"/>
      <c r="D78" s="1"/>
      <c r="E78" s="66">
        <f t="shared" si="12"/>
        <v>0</v>
      </c>
      <c r="F78" s="123">
        <f t="shared" si="12"/>
        <v>0</v>
      </c>
      <c r="G78" s="120"/>
      <c r="H78" s="124"/>
      <c r="I78" s="120"/>
      <c r="J78" s="124"/>
      <c r="K78" s="121"/>
    </row>
    <row r="79" spans="1:11" ht="15.75" thickBot="1">
      <c r="A79" s="54" t="s">
        <v>79</v>
      </c>
      <c r="B79" s="54" t="s">
        <v>73</v>
      </c>
      <c r="C79" s="1"/>
      <c r="D79" s="1"/>
      <c r="E79" s="66">
        <f t="shared" si="12"/>
        <v>0</v>
      </c>
      <c r="F79" s="123">
        <f t="shared" si="12"/>
        <v>0</v>
      </c>
      <c r="G79" s="120"/>
      <c r="H79" s="124"/>
      <c r="I79" s="120"/>
      <c r="J79" s="124"/>
      <c r="K79" s="121"/>
    </row>
    <row r="80" spans="1:11" ht="15.75" thickBot="1">
      <c r="A80" s="54" t="s">
        <v>79</v>
      </c>
      <c r="B80" s="54" t="s">
        <v>74</v>
      </c>
      <c r="C80" s="1"/>
      <c r="D80" s="1"/>
      <c r="E80" s="66">
        <f t="shared" si="12"/>
        <v>0</v>
      </c>
      <c r="F80" s="123">
        <f t="shared" si="12"/>
        <v>0</v>
      </c>
      <c r="G80" s="120"/>
      <c r="H80" s="124"/>
      <c r="I80" s="120"/>
      <c r="J80" s="124"/>
      <c r="K80" s="121"/>
    </row>
    <row r="81" spans="1:11" ht="15.75" thickBot="1">
      <c r="A81" s="54" t="s">
        <v>79</v>
      </c>
      <c r="B81" s="54" t="s">
        <v>75</v>
      </c>
      <c r="C81" s="1"/>
      <c r="D81" s="1"/>
      <c r="E81" s="66">
        <f t="shared" si="12"/>
        <v>0</v>
      </c>
      <c r="F81" s="123">
        <f t="shared" si="12"/>
        <v>0</v>
      </c>
      <c r="G81" s="120"/>
      <c r="H81" s="124"/>
      <c r="I81" s="120"/>
      <c r="J81" s="124"/>
      <c r="K81" s="121"/>
    </row>
    <row r="82" spans="1:11" ht="15.75" thickBot="1">
      <c r="A82" s="54" t="s">
        <v>79</v>
      </c>
      <c r="B82" s="54" t="s">
        <v>76</v>
      </c>
      <c r="C82" s="1"/>
      <c r="D82" s="1"/>
      <c r="E82" s="66">
        <f t="shared" si="12"/>
        <v>0</v>
      </c>
      <c r="F82" s="123">
        <f t="shared" si="12"/>
        <v>0</v>
      </c>
      <c r="G82" s="120"/>
      <c r="H82" s="124"/>
      <c r="I82" s="120"/>
      <c r="J82" s="124"/>
      <c r="K82" s="121"/>
    </row>
    <row r="83" spans="1:11" ht="15.75" thickBot="1">
      <c r="A83" s="54" t="s">
        <v>79</v>
      </c>
      <c r="B83" s="54" t="s">
        <v>77</v>
      </c>
      <c r="C83" s="1"/>
      <c r="D83" s="1"/>
      <c r="E83" s="66">
        <f t="shared" si="12"/>
        <v>0</v>
      </c>
      <c r="F83" s="123">
        <f t="shared" si="12"/>
        <v>0</v>
      </c>
      <c r="G83" s="120"/>
      <c r="H83" s="124"/>
      <c r="I83" s="120"/>
      <c r="J83" s="124"/>
      <c r="K83" s="121"/>
    </row>
    <row r="84" spans="1:11" ht="15.75" thickBot="1">
      <c r="A84" s="54" t="s">
        <v>79</v>
      </c>
      <c r="B84" s="54" t="s">
        <v>78</v>
      </c>
      <c r="C84" s="1"/>
      <c r="D84" s="1"/>
      <c r="E84" s="66">
        <f t="shared" si="12"/>
        <v>0</v>
      </c>
      <c r="F84" s="123">
        <f t="shared" si="12"/>
        <v>0</v>
      </c>
      <c r="G84" s="120"/>
      <c r="H84" s="124"/>
      <c r="I84" s="120"/>
      <c r="J84" s="124"/>
      <c r="K84" s="121"/>
    </row>
    <row r="85" spans="1:11" ht="15.75" thickBot="1">
      <c r="A85" s="173" t="s">
        <v>17</v>
      </c>
      <c r="B85" s="174"/>
      <c r="C85" s="112">
        <f>+D85/'Metas Muni'!N12</f>
        <v>0</v>
      </c>
      <c r="D85" s="113">
        <f>+F85/K85</f>
        <v>0</v>
      </c>
      <c r="E85" s="122">
        <f aca="true" t="shared" si="13" ref="E85:J85">SUM(E75:E84)</f>
        <v>0</v>
      </c>
      <c r="F85" s="122">
        <f t="shared" si="13"/>
        <v>0</v>
      </c>
      <c r="G85" s="122">
        <f t="shared" si="13"/>
        <v>0</v>
      </c>
      <c r="H85" s="122">
        <f t="shared" si="13"/>
        <v>0</v>
      </c>
      <c r="I85" s="122">
        <f t="shared" si="13"/>
        <v>0</v>
      </c>
      <c r="J85" s="122">
        <f t="shared" si="13"/>
        <v>0</v>
      </c>
      <c r="K85" s="122">
        <v>2038</v>
      </c>
    </row>
    <row r="86" spans="1:11" ht="15.75" thickBot="1">
      <c r="A86" s="54" t="s">
        <v>85</v>
      </c>
      <c r="B86" s="54" t="s">
        <v>80</v>
      </c>
      <c r="C86" s="1"/>
      <c r="D86" s="1"/>
      <c r="E86" s="66">
        <f aca="true" t="shared" si="14" ref="E86:F90">+G86+I86</f>
        <v>0</v>
      </c>
      <c r="F86" s="123">
        <f t="shared" si="14"/>
        <v>0</v>
      </c>
      <c r="G86" s="120"/>
      <c r="H86" s="124"/>
      <c r="I86" s="120"/>
      <c r="J86" s="124"/>
      <c r="K86" s="121"/>
    </row>
    <row r="87" spans="1:11" ht="15.75" thickBot="1">
      <c r="A87" s="54" t="s">
        <v>85</v>
      </c>
      <c r="B87" s="54" t="s">
        <v>81</v>
      </c>
      <c r="C87" s="1"/>
      <c r="D87" s="1"/>
      <c r="E87" s="66">
        <f t="shared" si="14"/>
        <v>0</v>
      </c>
      <c r="F87" s="123">
        <f t="shared" si="14"/>
        <v>0</v>
      </c>
      <c r="G87" s="120"/>
      <c r="H87" s="124"/>
      <c r="I87" s="120"/>
      <c r="J87" s="124"/>
      <c r="K87" s="121"/>
    </row>
    <row r="88" spans="1:11" ht="15.75" thickBot="1">
      <c r="A88" s="54" t="s">
        <v>85</v>
      </c>
      <c r="B88" s="54" t="s">
        <v>82</v>
      </c>
      <c r="C88" s="1"/>
      <c r="D88" s="1"/>
      <c r="E88" s="66">
        <f t="shared" si="14"/>
        <v>0</v>
      </c>
      <c r="F88" s="123">
        <f t="shared" si="14"/>
        <v>0</v>
      </c>
      <c r="G88" s="120"/>
      <c r="H88" s="124"/>
      <c r="I88" s="120"/>
      <c r="J88" s="124"/>
      <c r="K88" s="121"/>
    </row>
    <row r="89" spans="1:11" ht="15.75" thickBot="1">
      <c r="A89" s="54" t="s">
        <v>85</v>
      </c>
      <c r="B89" s="54" t="s">
        <v>83</v>
      </c>
      <c r="C89" s="1"/>
      <c r="D89" s="1"/>
      <c r="E89" s="66">
        <f t="shared" si="14"/>
        <v>0</v>
      </c>
      <c r="F89" s="123">
        <f t="shared" si="14"/>
        <v>0</v>
      </c>
      <c r="G89" s="120"/>
      <c r="H89" s="124"/>
      <c r="I89" s="120"/>
      <c r="J89" s="124"/>
      <c r="K89" s="121"/>
    </row>
    <row r="90" spans="1:11" ht="15.75" thickBot="1">
      <c r="A90" s="54" t="s">
        <v>85</v>
      </c>
      <c r="B90" s="54" t="s">
        <v>84</v>
      </c>
      <c r="C90" s="1"/>
      <c r="D90" s="1"/>
      <c r="E90" s="66">
        <f t="shared" si="14"/>
        <v>0</v>
      </c>
      <c r="F90" s="123">
        <f t="shared" si="14"/>
        <v>0</v>
      </c>
      <c r="G90" s="120"/>
      <c r="H90" s="124"/>
      <c r="I90" s="120"/>
      <c r="J90" s="124"/>
      <c r="K90" s="121"/>
    </row>
    <row r="91" spans="1:11" ht="15.75" thickBot="1">
      <c r="A91" s="173" t="s">
        <v>158</v>
      </c>
      <c r="B91" s="174"/>
      <c r="C91" s="112">
        <f>+D91/'Metas Muni'!N13</f>
        <v>0</v>
      </c>
      <c r="D91" s="113">
        <f>+F91/K91</f>
        <v>0</v>
      </c>
      <c r="E91" s="122">
        <f aca="true" t="shared" si="15" ref="E91:J91">SUM(E86:E90)</f>
        <v>0</v>
      </c>
      <c r="F91" s="122">
        <f t="shared" si="15"/>
        <v>0</v>
      </c>
      <c r="G91" s="122">
        <f t="shared" si="15"/>
        <v>0</v>
      </c>
      <c r="H91" s="122">
        <f t="shared" si="15"/>
        <v>0</v>
      </c>
      <c r="I91" s="122">
        <f t="shared" si="15"/>
        <v>0</v>
      </c>
      <c r="J91" s="122">
        <f t="shared" si="15"/>
        <v>0</v>
      </c>
      <c r="K91" s="122">
        <v>1225</v>
      </c>
    </row>
    <row r="92" spans="1:11" ht="15.75" thickBot="1">
      <c r="A92" s="54" t="s">
        <v>96</v>
      </c>
      <c r="B92" s="54" t="s">
        <v>86</v>
      </c>
      <c r="C92" s="1"/>
      <c r="D92" s="1"/>
      <c r="E92" s="66">
        <f aca="true" t="shared" si="16" ref="E92:F101">+G92+I92</f>
        <v>0</v>
      </c>
      <c r="F92" s="123">
        <f t="shared" si="16"/>
        <v>0</v>
      </c>
      <c r="G92" s="120"/>
      <c r="H92" s="124"/>
      <c r="I92" s="120"/>
      <c r="J92" s="124"/>
      <c r="K92" s="121"/>
    </row>
    <row r="93" spans="1:11" ht="15.75" thickBot="1">
      <c r="A93" s="54" t="s">
        <v>96</v>
      </c>
      <c r="B93" s="54" t="s">
        <v>87</v>
      </c>
      <c r="C93" s="1"/>
      <c r="D93" s="1"/>
      <c r="E93" s="66">
        <f t="shared" si="16"/>
        <v>0</v>
      </c>
      <c r="F93" s="123">
        <f t="shared" si="16"/>
        <v>0</v>
      </c>
      <c r="G93" s="120"/>
      <c r="H93" s="124"/>
      <c r="I93" s="120"/>
      <c r="J93" s="124"/>
      <c r="K93" s="121"/>
    </row>
    <row r="94" spans="1:11" ht="15.75" thickBot="1">
      <c r="A94" s="54" t="s">
        <v>96</v>
      </c>
      <c r="B94" s="54" t="s">
        <v>88</v>
      </c>
      <c r="C94" s="1"/>
      <c r="D94" s="1"/>
      <c r="E94" s="66">
        <f t="shared" si="16"/>
        <v>0</v>
      </c>
      <c r="F94" s="123">
        <f t="shared" si="16"/>
        <v>0</v>
      </c>
      <c r="G94" s="120"/>
      <c r="H94" s="124"/>
      <c r="I94" s="120"/>
      <c r="J94" s="124"/>
      <c r="K94" s="121"/>
    </row>
    <row r="95" spans="1:11" ht="15.75" thickBot="1">
      <c r="A95" s="54" t="s">
        <v>96</v>
      </c>
      <c r="B95" s="54" t="s">
        <v>89</v>
      </c>
      <c r="C95" s="1"/>
      <c r="D95" s="1"/>
      <c r="E95" s="66">
        <f t="shared" si="16"/>
        <v>0</v>
      </c>
      <c r="F95" s="123">
        <f t="shared" si="16"/>
        <v>0</v>
      </c>
      <c r="G95" s="120"/>
      <c r="H95" s="124"/>
      <c r="I95" s="120"/>
      <c r="J95" s="124"/>
      <c r="K95" s="121"/>
    </row>
    <row r="96" spans="1:11" ht="15.75" thickBot="1">
      <c r="A96" s="54" t="s">
        <v>96</v>
      </c>
      <c r="B96" s="54" t="s">
        <v>90</v>
      </c>
      <c r="C96" s="1"/>
      <c r="D96" s="1"/>
      <c r="E96" s="66">
        <f t="shared" si="16"/>
        <v>0</v>
      </c>
      <c r="F96" s="123">
        <f t="shared" si="16"/>
        <v>0</v>
      </c>
      <c r="G96" s="120"/>
      <c r="H96" s="124"/>
      <c r="I96" s="120"/>
      <c r="J96" s="124"/>
      <c r="K96" s="121"/>
    </row>
    <row r="97" spans="1:11" ht="15.75" thickBot="1">
      <c r="A97" s="54" t="s">
        <v>96</v>
      </c>
      <c r="B97" s="54" t="s">
        <v>91</v>
      </c>
      <c r="C97" s="1"/>
      <c r="D97" s="1"/>
      <c r="E97" s="66">
        <f t="shared" si="16"/>
        <v>0</v>
      </c>
      <c r="F97" s="123">
        <f t="shared" si="16"/>
        <v>0</v>
      </c>
      <c r="G97" s="120"/>
      <c r="H97" s="124"/>
      <c r="I97" s="120"/>
      <c r="J97" s="124"/>
      <c r="K97" s="121"/>
    </row>
    <row r="98" spans="1:11" ht="15.75" thickBot="1">
      <c r="A98" s="54" t="s">
        <v>96</v>
      </c>
      <c r="B98" s="54" t="s">
        <v>92</v>
      </c>
      <c r="C98" s="1"/>
      <c r="D98" s="1"/>
      <c r="E98" s="66">
        <f t="shared" si="16"/>
        <v>0</v>
      </c>
      <c r="F98" s="123">
        <f t="shared" si="16"/>
        <v>0</v>
      </c>
      <c r="G98" s="120"/>
      <c r="H98" s="124"/>
      <c r="I98" s="120"/>
      <c r="J98" s="124"/>
      <c r="K98" s="121"/>
    </row>
    <row r="99" spans="1:11" ht="15.75" thickBot="1">
      <c r="A99" s="54" t="s">
        <v>96</v>
      </c>
      <c r="B99" s="54" t="s">
        <v>93</v>
      </c>
      <c r="C99" s="1"/>
      <c r="D99" s="1"/>
      <c r="E99" s="66">
        <f t="shared" si="16"/>
        <v>0</v>
      </c>
      <c r="F99" s="123">
        <f t="shared" si="16"/>
        <v>0</v>
      </c>
      <c r="G99" s="120"/>
      <c r="H99" s="124"/>
      <c r="I99" s="120"/>
      <c r="J99" s="124"/>
      <c r="K99" s="121"/>
    </row>
    <row r="100" spans="1:11" ht="15.75" thickBot="1">
      <c r="A100" s="54" t="s">
        <v>96</v>
      </c>
      <c r="B100" s="54" t="s">
        <v>94</v>
      </c>
      <c r="C100" s="1"/>
      <c r="D100" s="1"/>
      <c r="E100" s="66">
        <f t="shared" si="16"/>
        <v>0</v>
      </c>
      <c r="F100" s="123">
        <f t="shared" si="16"/>
        <v>0</v>
      </c>
      <c r="G100" s="120"/>
      <c r="H100" s="124"/>
      <c r="I100" s="120"/>
      <c r="J100" s="124"/>
      <c r="K100" s="121"/>
    </row>
    <row r="101" spans="1:11" ht="15.75" thickBot="1">
      <c r="A101" s="54" t="s">
        <v>96</v>
      </c>
      <c r="B101" s="54" t="s">
        <v>95</v>
      </c>
      <c r="C101" s="1"/>
      <c r="D101" s="1"/>
      <c r="E101" s="66">
        <f t="shared" si="16"/>
        <v>0</v>
      </c>
      <c r="F101" s="123">
        <f t="shared" si="16"/>
        <v>0</v>
      </c>
      <c r="G101" s="120"/>
      <c r="H101" s="124"/>
      <c r="I101" s="120"/>
      <c r="J101" s="124"/>
      <c r="K101" s="121"/>
    </row>
    <row r="102" spans="1:11" ht="15.75" thickBot="1">
      <c r="A102" s="173" t="s">
        <v>159</v>
      </c>
      <c r="B102" s="174"/>
      <c r="C102" s="112">
        <f>+D102/'Metas Muni'!N14</f>
        <v>0</v>
      </c>
      <c r="D102" s="113">
        <f>+F102/K102</f>
        <v>0</v>
      </c>
      <c r="E102" s="122">
        <f aca="true" t="shared" si="17" ref="E102:J102">SUM(E92:E101)</f>
        <v>0</v>
      </c>
      <c r="F102" s="122">
        <f t="shared" si="17"/>
        <v>0</v>
      </c>
      <c r="G102" s="122">
        <f t="shared" si="17"/>
        <v>0</v>
      </c>
      <c r="H102" s="122">
        <f t="shared" si="17"/>
        <v>0</v>
      </c>
      <c r="I102" s="122">
        <f t="shared" si="17"/>
        <v>0</v>
      </c>
      <c r="J102" s="122">
        <f t="shared" si="17"/>
        <v>0</v>
      </c>
      <c r="K102" s="122">
        <v>2585</v>
      </c>
    </row>
    <row r="103" spans="1:11" ht="15.75" thickBot="1">
      <c r="A103" s="54" t="s">
        <v>113</v>
      </c>
      <c r="B103" s="54" t="s">
        <v>97</v>
      </c>
      <c r="C103" s="1"/>
      <c r="D103" s="1"/>
      <c r="E103" s="66">
        <f aca="true" t="shared" si="18" ref="E103:F118">+G103+I103</f>
        <v>0</v>
      </c>
      <c r="F103" s="123">
        <f t="shared" si="18"/>
        <v>0</v>
      </c>
      <c r="G103" s="120"/>
      <c r="H103" s="124"/>
      <c r="I103" s="120"/>
      <c r="J103" s="124"/>
      <c r="K103" s="121"/>
    </row>
    <row r="104" spans="1:11" ht="15.75" thickBot="1">
      <c r="A104" s="54" t="s">
        <v>113</v>
      </c>
      <c r="B104" s="54" t="s">
        <v>98</v>
      </c>
      <c r="C104" s="1"/>
      <c r="D104" s="1"/>
      <c r="E104" s="66">
        <f t="shared" si="18"/>
        <v>0</v>
      </c>
      <c r="F104" s="123">
        <f t="shared" si="18"/>
        <v>0</v>
      </c>
      <c r="G104" s="120"/>
      <c r="H104" s="124"/>
      <c r="I104" s="120"/>
      <c r="J104" s="124"/>
      <c r="K104" s="121"/>
    </row>
    <row r="105" spans="1:11" ht="15.75" thickBot="1">
      <c r="A105" s="54" t="s">
        <v>113</v>
      </c>
      <c r="B105" s="54" t="s">
        <v>99</v>
      </c>
      <c r="C105" s="1"/>
      <c r="D105" s="1"/>
      <c r="E105" s="66">
        <f t="shared" si="18"/>
        <v>0</v>
      </c>
      <c r="F105" s="123">
        <f t="shared" si="18"/>
        <v>0</v>
      </c>
      <c r="G105" s="120"/>
      <c r="H105" s="124"/>
      <c r="I105" s="120"/>
      <c r="J105" s="124"/>
      <c r="K105" s="121"/>
    </row>
    <row r="106" spans="1:11" ht="15.75" thickBot="1">
      <c r="A106" s="54" t="s">
        <v>113</v>
      </c>
      <c r="B106" s="54" t="s">
        <v>100</v>
      </c>
      <c r="C106" s="1"/>
      <c r="D106" s="1"/>
      <c r="E106" s="66">
        <f t="shared" si="18"/>
        <v>0</v>
      </c>
      <c r="F106" s="123">
        <f t="shared" si="18"/>
        <v>0</v>
      </c>
      <c r="G106" s="120"/>
      <c r="H106" s="124"/>
      <c r="I106" s="120"/>
      <c r="J106" s="124"/>
      <c r="K106" s="121"/>
    </row>
    <row r="107" spans="1:11" ht="15.75" thickBot="1">
      <c r="A107" s="54" t="s">
        <v>113</v>
      </c>
      <c r="B107" s="54" t="s">
        <v>101</v>
      </c>
      <c r="C107" s="1"/>
      <c r="D107" s="1"/>
      <c r="E107" s="66">
        <f t="shared" si="18"/>
        <v>0</v>
      </c>
      <c r="F107" s="123">
        <f t="shared" si="18"/>
        <v>0</v>
      </c>
      <c r="G107" s="120"/>
      <c r="H107" s="124"/>
      <c r="I107" s="120"/>
      <c r="J107" s="124"/>
      <c r="K107" s="121"/>
    </row>
    <row r="108" spans="1:11" ht="15.75" thickBot="1">
      <c r="A108" s="54" t="s">
        <v>113</v>
      </c>
      <c r="B108" s="54" t="s">
        <v>102</v>
      </c>
      <c r="C108" s="1"/>
      <c r="D108" s="1"/>
      <c r="E108" s="66">
        <f t="shared" si="18"/>
        <v>0</v>
      </c>
      <c r="F108" s="123">
        <f t="shared" si="18"/>
        <v>0</v>
      </c>
      <c r="G108" s="120"/>
      <c r="H108" s="124"/>
      <c r="I108" s="120"/>
      <c r="J108" s="124"/>
      <c r="K108" s="121"/>
    </row>
    <row r="109" spans="1:11" ht="15.75" thickBot="1">
      <c r="A109" s="54" t="s">
        <v>113</v>
      </c>
      <c r="B109" s="54" t="s">
        <v>103</v>
      </c>
      <c r="C109" s="1"/>
      <c r="D109" s="1"/>
      <c r="E109" s="66">
        <f t="shared" si="18"/>
        <v>0</v>
      </c>
      <c r="F109" s="123">
        <f t="shared" si="18"/>
        <v>0</v>
      </c>
      <c r="G109" s="120"/>
      <c r="H109" s="124"/>
      <c r="I109" s="120"/>
      <c r="J109" s="124"/>
      <c r="K109" s="121"/>
    </row>
    <row r="110" spans="1:11" ht="15.75" thickBot="1">
      <c r="A110" s="54" t="s">
        <v>113</v>
      </c>
      <c r="B110" s="54" t="s">
        <v>104</v>
      </c>
      <c r="C110" s="1"/>
      <c r="D110" s="1"/>
      <c r="E110" s="66">
        <f t="shared" si="18"/>
        <v>0</v>
      </c>
      <c r="F110" s="123">
        <f t="shared" si="18"/>
        <v>0</v>
      </c>
      <c r="G110" s="120"/>
      <c r="H110" s="124"/>
      <c r="I110" s="120"/>
      <c r="J110" s="124"/>
      <c r="K110" s="121"/>
    </row>
    <row r="111" spans="1:11" ht="15.75" thickBot="1">
      <c r="A111" s="54" t="s">
        <v>113</v>
      </c>
      <c r="B111" s="54" t="s">
        <v>105</v>
      </c>
      <c r="C111" s="1"/>
      <c r="D111" s="1"/>
      <c r="E111" s="66">
        <f t="shared" si="18"/>
        <v>0</v>
      </c>
      <c r="F111" s="123">
        <f t="shared" si="18"/>
        <v>0</v>
      </c>
      <c r="G111" s="120"/>
      <c r="H111" s="124"/>
      <c r="I111" s="120"/>
      <c r="J111" s="124"/>
      <c r="K111" s="121"/>
    </row>
    <row r="112" spans="1:11" ht="15.75" thickBot="1">
      <c r="A112" s="54" t="s">
        <v>113</v>
      </c>
      <c r="B112" s="54" t="s">
        <v>106</v>
      </c>
      <c r="C112" s="1"/>
      <c r="D112" s="1"/>
      <c r="E112" s="66">
        <f t="shared" si="18"/>
        <v>0</v>
      </c>
      <c r="F112" s="123">
        <f t="shared" si="18"/>
        <v>0</v>
      </c>
      <c r="G112" s="120"/>
      <c r="H112" s="124"/>
      <c r="I112" s="120"/>
      <c r="J112" s="124"/>
      <c r="K112" s="121"/>
    </row>
    <row r="113" spans="1:11" ht="15.75" thickBot="1">
      <c r="A113" s="54" t="s">
        <v>113</v>
      </c>
      <c r="B113" s="54" t="s">
        <v>107</v>
      </c>
      <c r="C113" s="1"/>
      <c r="D113" s="1"/>
      <c r="E113" s="66">
        <f t="shared" si="18"/>
        <v>0</v>
      </c>
      <c r="F113" s="123">
        <f t="shared" si="18"/>
        <v>0</v>
      </c>
      <c r="G113" s="120"/>
      <c r="H113" s="124"/>
      <c r="I113" s="120"/>
      <c r="J113" s="124"/>
      <c r="K113" s="121"/>
    </row>
    <row r="114" spans="1:11" ht="15.75" thickBot="1">
      <c r="A114" s="54" t="s">
        <v>113</v>
      </c>
      <c r="B114" s="54" t="s">
        <v>108</v>
      </c>
      <c r="C114" s="1"/>
      <c r="D114" s="1"/>
      <c r="E114" s="66">
        <f t="shared" si="18"/>
        <v>0</v>
      </c>
      <c r="F114" s="123">
        <f t="shared" si="18"/>
        <v>0</v>
      </c>
      <c r="G114" s="120"/>
      <c r="H114" s="124"/>
      <c r="I114" s="120"/>
      <c r="J114" s="124"/>
      <c r="K114" s="121"/>
    </row>
    <row r="115" spans="1:11" ht="15.75" thickBot="1">
      <c r="A115" s="54" t="s">
        <v>113</v>
      </c>
      <c r="B115" s="54" t="s">
        <v>109</v>
      </c>
      <c r="C115" s="1"/>
      <c r="D115" s="1"/>
      <c r="E115" s="66">
        <f t="shared" si="18"/>
        <v>0</v>
      </c>
      <c r="F115" s="123">
        <f t="shared" si="18"/>
        <v>0</v>
      </c>
      <c r="G115" s="120"/>
      <c r="H115" s="124"/>
      <c r="I115" s="120"/>
      <c r="J115" s="124"/>
      <c r="K115" s="121"/>
    </row>
    <row r="116" spans="1:11" ht="15.75" thickBot="1">
      <c r="A116" s="54" t="s">
        <v>113</v>
      </c>
      <c r="B116" s="54" t="s">
        <v>110</v>
      </c>
      <c r="C116" s="1"/>
      <c r="D116" s="1"/>
      <c r="E116" s="66">
        <f t="shared" si="18"/>
        <v>0</v>
      </c>
      <c r="F116" s="123">
        <f t="shared" si="18"/>
        <v>0</v>
      </c>
      <c r="G116" s="120"/>
      <c r="H116" s="124"/>
      <c r="I116" s="120"/>
      <c r="J116" s="124"/>
      <c r="K116" s="121"/>
    </row>
    <row r="117" spans="1:11" ht="15.75" thickBot="1">
      <c r="A117" s="54" t="s">
        <v>113</v>
      </c>
      <c r="B117" s="54" t="s">
        <v>111</v>
      </c>
      <c r="C117" s="1"/>
      <c r="D117" s="1"/>
      <c r="E117" s="66">
        <f t="shared" si="18"/>
        <v>0</v>
      </c>
      <c r="F117" s="123">
        <f t="shared" si="18"/>
        <v>0</v>
      </c>
      <c r="G117" s="120"/>
      <c r="H117" s="124"/>
      <c r="I117" s="120"/>
      <c r="J117" s="124"/>
      <c r="K117" s="121"/>
    </row>
    <row r="118" spans="1:11" ht="15.75" thickBot="1">
      <c r="A118" s="54" t="s">
        <v>113</v>
      </c>
      <c r="B118" s="54" t="s">
        <v>112</v>
      </c>
      <c r="C118" s="1"/>
      <c r="D118" s="1"/>
      <c r="E118" s="66">
        <f t="shared" si="18"/>
        <v>0</v>
      </c>
      <c r="F118" s="123">
        <f t="shared" si="18"/>
        <v>0</v>
      </c>
      <c r="G118" s="120"/>
      <c r="H118" s="124"/>
      <c r="I118" s="120"/>
      <c r="J118" s="124"/>
      <c r="K118" s="121"/>
    </row>
    <row r="119" spans="1:11" ht="15.75" thickBot="1">
      <c r="A119" s="58" t="s">
        <v>113</v>
      </c>
      <c r="B119" s="55" t="s">
        <v>268</v>
      </c>
      <c r="C119" s="1"/>
      <c r="D119" s="1"/>
      <c r="E119" s="66">
        <f>+G119+I119</f>
        <v>0</v>
      </c>
      <c r="F119" s="123">
        <f>+H119+J119</f>
        <v>0</v>
      </c>
      <c r="G119" s="120"/>
      <c r="H119" s="124"/>
      <c r="I119" s="120"/>
      <c r="J119" s="124"/>
      <c r="K119" s="121"/>
    </row>
    <row r="120" spans="1:11" ht="15.75" thickBot="1">
      <c r="A120" s="58" t="s">
        <v>113</v>
      </c>
      <c r="B120" s="55" t="s">
        <v>284</v>
      </c>
      <c r="C120" s="1"/>
      <c r="D120" s="1"/>
      <c r="E120" s="66">
        <f>+G120+I120</f>
        <v>0</v>
      </c>
      <c r="F120" s="123">
        <f>+H120+J120</f>
        <v>0</v>
      </c>
      <c r="G120" s="120"/>
      <c r="H120" s="124"/>
      <c r="I120" s="120"/>
      <c r="J120" s="124"/>
      <c r="K120" s="121"/>
    </row>
    <row r="121" spans="1:11" ht="15.75" thickBot="1">
      <c r="A121" s="173" t="s">
        <v>160</v>
      </c>
      <c r="B121" s="174"/>
      <c r="C121" s="112">
        <f>+D121/'Metas Muni'!N15</f>
        <v>0</v>
      </c>
      <c r="D121" s="113">
        <f>+F121/K121</f>
        <v>0</v>
      </c>
      <c r="E121" s="122">
        <f aca="true" t="shared" si="19" ref="E121:J121">SUM(E103:E120)</f>
        <v>0</v>
      </c>
      <c r="F121" s="122">
        <f t="shared" si="19"/>
        <v>0</v>
      </c>
      <c r="G121" s="122">
        <f t="shared" si="19"/>
        <v>0</v>
      </c>
      <c r="H121" s="122">
        <f t="shared" si="19"/>
        <v>0</v>
      </c>
      <c r="I121" s="122">
        <f t="shared" si="19"/>
        <v>0</v>
      </c>
      <c r="J121" s="122">
        <f t="shared" si="19"/>
        <v>0</v>
      </c>
      <c r="K121" s="131">
        <v>18183</v>
      </c>
    </row>
    <row r="122" spans="1:11" ht="15.75" thickBot="1">
      <c r="A122" s="54" t="s">
        <v>126</v>
      </c>
      <c r="B122" s="54" t="s">
        <v>114</v>
      </c>
      <c r="C122" s="1"/>
      <c r="D122" s="1"/>
      <c r="E122" s="66">
        <f aca="true" t="shared" si="20" ref="E122:F133">+G122+I122</f>
        <v>0</v>
      </c>
      <c r="F122" s="123">
        <f t="shared" si="20"/>
        <v>0</v>
      </c>
      <c r="G122" s="120"/>
      <c r="H122" s="124"/>
      <c r="I122" s="120"/>
      <c r="J122" s="124"/>
      <c r="K122" s="121"/>
    </row>
    <row r="123" spans="1:11" ht="15.75" thickBot="1">
      <c r="A123" s="54" t="s">
        <v>126</v>
      </c>
      <c r="B123" s="54" t="s">
        <v>115</v>
      </c>
      <c r="C123" s="1"/>
      <c r="D123" s="1"/>
      <c r="E123" s="66">
        <f t="shared" si="20"/>
        <v>0</v>
      </c>
      <c r="F123" s="123">
        <f t="shared" si="20"/>
        <v>0</v>
      </c>
      <c r="G123" s="120"/>
      <c r="H123" s="124"/>
      <c r="I123" s="120"/>
      <c r="J123" s="124"/>
      <c r="K123" s="121"/>
    </row>
    <row r="124" spans="1:11" ht="15.75" thickBot="1">
      <c r="A124" s="54" t="s">
        <v>126</v>
      </c>
      <c r="B124" s="54" t="s">
        <v>116</v>
      </c>
      <c r="C124" s="1"/>
      <c r="D124" s="1"/>
      <c r="E124" s="66">
        <f t="shared" si="20"/>
        <v>0</v>
      </c>
      <c r="F124" s="123">
        <f t="shared" si="20"/>
        <v>0</v>
      </c>
      <c r="G124" s="120"/>
      <c r="H124" s="124"/>
      <c r="I124" s="120"/>
      <c r="J124" s="124"/>
      <c r="K124" s="121"/>
    </row>
    <row r="125" spans="1:11" ht="15.75" thickBot="1">
      <c r="A125" s="54" t="s">
        <v>126</v>
      </c>
      <c r="B125" s="54" t="s">
        <v>117</v>
      </c>
      <c r="C125" s="1"/>
      <c r="D125" s="1"/>
      <c r="E125" s="66">
        <f t="shared" si="20"/>
        <v>0</v>
      </c>
      <c r="F125" s="123">
        <f t="shared" si="20"/>
        <v>0</v>
      </c>
      <c r="G125" s="120"/>
      <c r="H125" s="124"/>
      <c r="I125" s="120"/>
      <c r="J125" s="124"/>
      <c r="K125" s="121"/>
    </row>
    <row r="126" spans="1:11" ht="15.75" thickBot="1">
      <c r="A126" s="54" t="s">
        <v>126</v>
      </c>
      <c r="B126" s="54" t="s">
        <v>118</v>
      </c>
      <c r="C126" s="1"/>
      <c r="D126" s="1"/>
      <c r="E126" s="66">
        <f t="shared" si="20"/>
        <v>0</v>
      </c>
      <c r="F126" s="123">
        <f t="shared" si="20"/>
        <v>0</v>
      </c>
      <c r="G126" s="120"/>
      <c r="H126" s="124"/>
      <c r="I126" s="120"/>
      <c r="J126" s="124"/>
      <c r="K126" s="121"/>
    </row>
    <row r="127" spans="1:11" ht="15.75" thickBot="1">
      <c r="A127" s="54" t="s">
        <v>126</v>
      </c>
      <c r="B127" s="54" t="s">
        <v>119</v>
      </c>
      <c r="C127" s="1"/>
      <c r="D127" s="1"/>
      <c r="E127" s="66">
        <f t="shared" si="20"/>
        <v>0</v>
      </c>
      <c r="F127" s="123">
        <f t="shared" si="20"/>
        <v>0</v>
      </c>
      <c r="G127" s="120"/>
      <c r="H127" s="124"/>
      <c r="I127" s="120"/>
      <c r="J127" s="124"/>
      <c r="K127" s="121"/>
    </row>
    <row r="128" spans="1:11" ht="15.75" thickBot="1">
      <c r="A128" s="54" t="s">
        <v>126</v>
      </c>
      <c r="B128" s="54" t="s">
        <v>120</v>
      </c>
      <c r="C128" s="1"/>
      <c r="D128" s="1"/>
      <c r="E128" s="66">
        <f t="shared" si="20"/>
        <v>0</v>
      </c>
      <c r="F128" s="123">
        <f t="shared" si="20"/>
        <v>0</v>
      </c>
      <c r="G128" s="120"/>
      <c r="H128" s="124"/>
      <c r="I128" s="120"/>
      <c r="J128" s="124"/>
      <c r="K128" s="121"/>
    </row>
    <row r="129" spans="1:11" ht="15.75" thickBot="1">
      <c r="A129" s="54" t="s">
        <v>126</v>
      </c>
      <c r="B129" s="54" t="s">
        <v>121</v>
      </c>
      <c r="C129" s="1"/>
      <c r="D129" s="1"/>
      <c r="E129" s="66">
        <f t="shared" si="20"/>
        <v>0</v>
      </c>
      <c r="F129" s="123">
        <f t="shared" si="20"/>
        <v>0</v>
      </c>
      <c r="G129" s="120"/>
      <c r="H129" s="124"/>
      <c r="I129" s="120"/>
      <c r="J129" s="124"/>
      <c r="K129" s="121"/>
    </row>
    <row r="130" spans="1:11" ht="15.75" thickBot="1">
      <c r="A130" s="54" t="s">
        <v>126</v>
      </c>
      <c r="B130" s="54" t="s">
        <v>122</v>
      </c>
      <c r="C130" s="1"/>
      <c r="D130" s="1"/>
      <c r="E130" s="66">
        <f t="shared" si="20"/>
        <v>0</v>
      </c>
      <c r="F130" s="123">
        <f t="shared" si="20"/>
        <v>0</v>
      </c>
      <c r="G130" s="120"/>
      <c r="H130" s="124"/>
      <c r="I130" s="120"/>
      <c r="J130" s="124"/>
      <c r="K130" s="121"/>
    </row>
    <row r="131" spans="1:11" ht="15.75" thickBot="1">
      <c r="A131" s="54" t="s">
        <v>126</v>
      </c>
      <c r="B131" s="54" t="s">
        <v>123</v>
      </c>
      <c r="C131" s="1"/>
      <c r="D131" s="1"/>
      <c r="E131" s="66">
        <f t="shared" si="20"/>
        <v>0</v>
      </c>
      <c r="F131" s="123">
        <f t="shared" si="20"/>
        <v>0</v>
      </c>
      <c r="G131" s="120"/>
      <c r="H131" s="124"/>
      <c r="I131" s="120"/>
      <c r="J131" s="124"/>
      <c r="K131" s="121"/>
    </row>
    <row r="132" spans="1:11" ht="15.75" thickBot="1">
      <c r="A132" s="54" t="s">
        <v>126</v>
      </c>
      <c r="B132" s="54" t="s">
        <v>124</v>
      </c>
      <c r="C132" s="1"/>
      <c r="D132" s="1"/>
      <c r="E132" s="66">
        <f t="shared" si="20"/>
        <v>0</v>
      </c>
      <c r="F132" s="123">
        <f t="shared" si="20"/>
        <v>0</v>
      </c>
      <c r="G132" s="120"/>
      <c r="H132" s="124"/>
      <c r="I132" s="120"/>
      <c r="J132" s="124"/>
      <c r="K132" s="121"/>
    </row>
    <row r="133" spans="1:11" ht="15.75" thickBot="1">
      <c r="A133" s="54" t="s">
        <v>126</v>
      </c>
      <c r="B133" s="54" t="s">
        <v>125</v>
      </c>
      <c r="C133" s="1"/>
      <c r="D133" s="1"/>
      <c r="E133" s="66">
        <f t="shared" si="20"/>
        <v>0</v>
      </c>
      <c r="F133" s="123">
        <f t="shared" si="20"/>
        <v>0</v>
      </c>
      <c r="G133" s="120"/>
      <c r="H133" s="124"/>
      <c r="I133" s="120"/>
      <c r="J133" s="124"/>
      <c r="K133" s="121"/>
    </row>
    <row r="134" spans="1:11" ht="15.75" thickBot="1">
      <c r="A134" s="173" t="s">
        <v>161</v>
      </c>
      <c r="B134" s="174"/>
      <c r="C134" s="112">
        <f>+D134/'Metas Muni'!N16</f>
        <v>0</v>
      </c>
      <c r="D134" s="113">
        <f>+F134/K134</f>
        <v>0</v>
      </c>
      <c r="E134" s="122">
        <f aca="true" t="shared" si="21" ref="E134:J134">SUM(E122:E133)</f>
        <v>0</v>
      </c>
      <c r="F134" s="122">
        <f t="shared" si="21"/>
        <v>0</v>
      </c>
      <c r="G134" s="122">
        <f t="shared" si="21"/>
        <v>0</v>
      </c>
      <c r="H134" s="122">
        <f t="shared" si="21"/>
        <v>0</v>
      </c>
      <c r="I134" s="122">
        <f t="shared" si="21"/>
        <v>0</v>
      </c>
      <c r="J134" s="122">
        <f t="shared" si="21"/>
        <v>0</v>
      </c>
      <c r="K134" s="122">
        <v>1546</v>
      </c>
    </row>
    <row r="135" spans="1:11" ht="15.75" thickBot="1">
      <c r="A135" s="54" t="s">
        <v>140</v>
      </c>
      <c r="B135" s="54" t="s">
        <v>127</v>
      </c>
      <c r="C135" s="1"/>
      <c r="D135" s="1"/>
      <c r="E135" s="66">
        <f aca="true" t="shared" si="22" ref="E135:F147">+G135+I135</f>
        <v>0</v>
      </c>
      <c r="F135" s="123">
        <f t="shared" si="22"/>
        <v>0</v>
      </c>
      <c r="G135" s="120"/>
      <c r="H135" s="124"/>
      <c r="I135" s="120"/>
      <c r="J135" s="124"/>
      <c r="K135" s="121"/>
    </row>
    <row r="136" spans="1:11" ht="15.75" thickBot="1">
      <c r="A136" s="54" t="s">
        <v>140</v>
      </c>
      <c r="B136" s="54" t="s">
        <v>128</v>
      </c>
      <c r="C136" s="1"/>
      <c r="D136" s="1"/>
      <c r="E136" s="66">
        <f t="shared" si="22"/>
        <v>0</v>
      </c>
      <c r="F136" s="123">
        <f t="shared" si="22"/>
        <v>0</v>
      </c>
      <c r="G136" s="120"/>
      <c r="H136" s="124"/>
      <c r="I136" s="120"/>
      <c r="J136" s="124"/>
      <c r="K136" s="121"/>
    </row>
    <row r="137" spans="1:11" ht="15.75" thickBot="1">
      <c r="A137" s="54" t="s">
        <v>140</v>
      </c>
      <c r="B137" s="54" t="s">
        <v>129</v>
      </c>
      <c r="C137" s="1"/>
      <c r="D137" s="1"/>
      <c r="E137" s="66">
        <f t="shared" si="22"/>
        <v>0</v>
      </c>
      <c r="F137" s="123">
        <f t="shared" si="22"/>
        <v>0</v>
      </c>
      <c r="G137" s="120"/>
      <c r="H137" s="124"/>
      <c r="I137" s="120"/>
      <c r="J137" s="124"/>
      <c r="K137" s="121"/>
    </row>
    <row r="138" spans="1:11" ht="15.75" thickBot="1">
      <c r="A138" s="54" t="s">
        <v>140</v>
      </c>
      <c r="B138" s="54" t="s">
        <v>130</v>
      </c>
      <c r="C138" s="1"/>
      <c r="D138" s="1"/>
      <c r="E138" s="66">
        <f t="shared" si="22"/>
        <v>0</v>
      </c>
      <c r="F138" s="123">
        <f t="shared" si="22"/>
        <v>0</v>
      </c>
      <c r="G138" s="120"/>
      <c r="H138" s="124"/>
      <c r="I138" s="120"/>
      <c r="J138" s="124"/>
      <c r="K138" s="121"/>
    </row>
    <row r="139" spans="1:11" ht="15.75" thickBot="1">
      <c r="A139" s="54" t="s">
        <v>140</v>
      </c>
      <c r="B139" s="54" t="s">
        <v>131</v>
      </c>
      <c r="C139" s="1"/>
      <c r="D139" s="1"/>
      <c r="E139" s="66">
        <f t="shared" si="22"/>
        <v>0</v>
      </c>
      <c r="F139" s="123">
        <f t="shared" si="22"/>
        <v>0</v>
      </c>
      <c r="G139" s="120"/>
      <c r="H139" s="124"/>
      <c r="I139" s="120"/>
      <c r="J139" s="124"/>
      <c r="K139" s="121"/>
    </row>
    <row r="140" spans="1:11" ht="15.75" thickBot="1">
      <c r="A140" s="54" t="s">
        <v>140</v>
      </c>
      <c r="B140" s="54" t="s">
        <v>132</v>
      </c>
      <c r="C140" s="1"/>
      <c r="D140" s="1"/>
      <c r="E140" s="66">
        <f t="shared" si="22"/>
        <v>0</v>
      </c>
      <c r="F140" s="123">
        <f t="shared" si="22"/>
        <v>0</v>
      </c>
      <c r="G140" s="120"/>
      <c r="H140" s="124"/>
      <c r="I140" s="120"/>
      <c r="J140" s="124"/>
      <c r="K140" s="121"/>
    </row>
    <row r="141" spans="1:11" ht="15.75" thickBot="1">
      <c r="A141" s="54" t="s">
        <v>140</v>
      </c>
      <c r="B141" s="54" t="s">
        <v>133</v>
      </c>
      <c r="C141" s="1"/>
      <c r="D141" s="1"/>
      <c r="E141" s="66">
        <f t="shared" si="22"/>
        <v>0</v>
      </c>
      <c r="F141" s="123">
        <f t="shared" si="22"/>
        <v>0</v>
      </c>
      <c r="G141" s="120"/>
      <c r="H141" s="124"/>
      <c r="I141" s="120"/>
      <c r="J141" s="124"/>
      <c r="K141" s="121"/>
    </row>
    <row r="142" spans="1:11" ht="15.75" thickBot="1">
      <c r="A142" s="54" t="s">
        <v>140</v>
      </c>
      <c r="B142" s="54" t="s">
        <v>134</v>
      </c>
      <c r="C142" s="1"/>
      <c r="D142" s="1"/>
      <c r="E142" s="66">
        <f t="shared" si="22"/>
        <v>0</v>
      </c>
      <c r="F142" s="123">
        <f t="shared" si="22"/>
        <v>0</v>
      </c>
      <c r="G142" s="120"/>
      <c r="H142" s="124"/>
      <c r="I142" s="120"/>
      <c r="J142" s="124"/>
      <c r="K142" s="121"/>
    </row>
    <row r="143" spans="1:11" ht="15.75" thickBot="1">
      <c r="A143" s="54" t="s">
        <v>140</v>
      </c>
      <c r="B143" s="54" t="s">
        <v>135</v>
      </c>
      <c r="C143" s="1"/>
      <c r="D143" s="1"/>
      <c r="E143" s="66">
        <f t="shared" si="22"/>
        <v>0</v>
      </c>
      <c r="F143" s="123">
        <f t="shared" si="22"/>
        <v>0</v>
      </c>
      <c r="G143" s="120"/>
      <c r="H143" s="124"/>
      <c r="I143" s="120"/>
      <c r="J143" s="124"/>
      <c r="K143" s="121"/>
    </row>
    <row r="144" spans="1:11" ht="15.75" thickBot="1">
      <c r="A144" s="54" t="s">
        <v>140</v>
      </c>
      <c r="B144" s="54" t="s">
        <v>136</v>
      </c>
      <c r="C144" s="1"/>
      <c r="D144" s="1"/>
      <c r="E144" s="66">
        <f t="shared" si="22"/>
        <v>0</v>
      </c>
      <c r="F144" s="123">
        <f t="shared" si="22"/>
        <v>0</v>
      </c>
      <c r="G144" s="120"/>
      <c r="H144" s="124"/>
      <c r="I144" s="120"/>
      <c r="J144" s="124"/>
      <c r="K144" s="121"/>
    </row>
    <row r="145" spans="1:11" ht="15.75" thickBot="1">
      <c r="A145" s="54" t="s">
        <v>140</v>
      </c>
      <c r="B145" s="54" t="s">
        <v>137</v>
      </c>
      <c r="C145" s="1"/>
      <c r="D145" s="1"/>
      <c r="E145" s="66">
        <f t="shared" si="22"/>
        <v>0</v>
      </c>
      <c r="F145" s="123">
        <f t="shared" si="22"/>
        <v>0</v>
      </c>
      <c r="G145" s="120"/>
      <c r="H145" s="124"/>
      <c r="I145" s="120"/>
      <c r="J145" s="124"/>
      <c r="K145" s="121"/>
    </row>
    <row r="146" spans="1:11" ht="15.75" thickBot="1">
      <c r="A146" s="54" t="s">
        <v>140</v>
      </c>
      <c r="B146" s="54" t="s">
        <v>138</v>
      </c>
      <c r="C146" s="1"/>
      <c r="D146" s="1"/>
      <c r="E146" s="66">
        <f t="shared" si="22"/>
        <v>0</v>
      </c>
      <c r="F146" s="123">
        <f t="shared" si="22"/>
        <v>0</v>
      </c>
      <c r="G146" s="120"/>
      <c r="H146" s="124"/>
      <c r="I146" s="120"/>
      <c r="J146" s="124"/>
      <c r="K146" s="121"/>
    </row>
    <row r="147" spans="1:11" ht="15.75" thickBot="1">
      <c r="A147" s="54" t="s">
        <v>140</v>
      </c>
      <c r="B147" s="54" t="s">
        <v>139</v>
      </c>
      <c r="C147" s="1"/>
      <c r="D147" s="1"/>
      <c r="E147" s="66">
        <f t="shared" si="22"/>
        <v>0</v>
      </c>
      <c r="F147" s="123">
        <f t="shared" si="22"/>
        <v>0</v>
      </c>
      <c r="G147" s="120"/>
      <c r="H147" s="124"/>
      <c r="I147" s="120"/>
      <c r="J147" s="124"/>
      <c r="K147" s="121"/>
    </row>
    <row r="148" spans="1:11" ht="15.75" thickBot="1">
      <c r="A148" s="173" t="s">
        <v>162</v>
      </c>
      <c r="B148" s="174"/>
      <c r="C148" s="112">
        <f>+D148/'Metas Muni'!N17</f>
        <v>0</v>
      </c>
      <c r="D148" s="113">
        <f>+F148/K148</f>
        <v>0</v>
      </c>
      <c r="E148" s="122">
        <f aca="true" t="shared" si="23" ref="E148:J148">SUM(E135:E147)</f>
        <v>0</v>
      </c>
      <c r="F148" s="122">
        <f t="shared" si="23"/>
        <v>0</v>
      </c>
      <c r="G148" s="122">
        <f t="shared" si="23"/>
        <v>0</v>
      </c>
      <c r="H148" s="122">
        <f t="shared" si="23"/>
        <v>0</v>
      </c>
      <c r="I148" s="122">
        <f t="shared" si="23"/>
        <v>0</v>
      </c>
      <c r="J148" s="122">
        <f t="shared" si="23"/>
        <v>0</v>
      </c>
      <c r="K148" s="122">
        <v>6179</v>
      </c>
    </row>
    <row r="149" spans="1:11" ht="15.75" thickBot="1">
      <c r="A149" s="54" t="s">
        <v>145</v>
      </c>
      <c r="B149" s="54" t="s">
        <v>141</v>
      </c>
      <c r="C149" s="1"/>
      <c r="D149" s="1"/>
      <c r="E149" s="125">
        <f aca="true" t="shared" si="24" ref="E149:F152">+G149+I149</f>
        <v>0</v>
      </c>
      <c r="F149" s="123">
        <f t="shared" si="24"/>
        <v>0</v>
      </c>
      <c r="G149" s="120"/>
      <c r="H149" s="124"/>
      <c r="I149" s="126"/>
      <c r="J149" s="124"/>
      <c r="K149" s="121"/>
    </row>
    <row r="150" spans="1:11" ht="15.75" thickBot="1">
      <c r="A150" s="54" t="s">
        <v>145</v>
      </c>
      <c r="B150" s="54" t="s">
        <v>142</v>
      </c>
      <c r="C150" s="1"/>
      <c r="D150" s="1"/>
      <c r="E150" s="125">
        <f t="shared" si="24"/>
        <v>0</v>
      </c>
      <c r="F150" s="123">
        <f t="shared" si="24"/>
        <v>0</v>
      </c>
      <c r="G150" s="120"/>
      <c r="H150" s="124"/>
      <c r="I150" s="126"/>
      <c r="J150" s="124"/>
      <c r="K150" s="121"/>
    </row>
    <row r="151" spans="1:11" ht="15.75" thickBot="1">
      <c r="A151" s="54" t="s">
        <v>145</v>
      </c>
      <c r="B151" s="54" t="s">
        <v>143</v>
      </c>
      <c r="C151" s="1"/>
      <c r="D151" s="1"/>
      <c r="E151" s="125">
        <f t="shared" si="24"/>
        <v>0</v>
      </c>
      <c r="F151" s="123">
        <f t="shared" si="24"/>
        <v>0</v>
      </c>
      <c r="G151" s="120"/>
      <c r="H151" s="124"/>
      <c r="I151" s="126"/>
      <c r="J151" s="124"/>
      <c r="K151" s="121"/>
    </row>
    <row r="152" spans="1:11" ht="15.75" thickBot="1">
      <c r="A152" s="54" t="s">
        <v>145</v>
      </c>
      <c r="B152" s="54" t="s">
        <v>144</v>
      </c>
      <c r="C152" s="1"/>
      <c r="D152" s="1"/>
      <c r="E152" s="125">
        <f t="shared" si="24"/>
        <v>0</v>
      </c>
      <c r="F152" s="123">
        <f t="shared" si="24"/>
        <v>0</v>
      </c>
      <c r="G152" s="120"/>
      <c r="H152" s="124"/>
      <c r="I152" s="126"/>
      <c r="J152" s="124"/>
      <c r="K152" s="121"/>
    </row>
    <row r="153" spans="1:11" ht="15.75" thickBot="1">
      <c r="A153" s="173" t="s">
        <v>163</v>
      </c>
      <c r="B153" s="174"/>
      <c r="C153" s="112">
        <f>+D153/'Metas Muni'!N18</f>
        <v>0</v>
      </c>
      <c r="D153" s="113">
        <f>+F153/K153</f>
        <v>0</v>
      </c>
      <c r="E153" s="122">
        <f aca="true" t="shared" si="25" ref="E153:J153">SUM(E149:E152)</f>
        <v>0</v>
      </c>
      <c r="F153" s="122">
        <f t="shared" si="25"/>
        <v>0</v>
      </c>
      <c r="G153" s="122">
        <f t="shared" si="25"/>
        <v>0</v>
      </c>
      <c r="H153" s="122">
        <f t="shared" si="25"/>
        <v>0</v>
      </c>
      <c r="I153" s="122">
        <f t="shared" si="25"/>
        <v>0</v>
      </c>
      <c r="J153" s="122">
        <f t="shared" si="25"/>
        <v>0</v>
      </c>
      <c r="K153" s="122">
        <v>2258</v>
      </c>
    </row>
    <row r="154" spans="1:11" ht="15.75" thickBot="1">
      <c r="A154" s="54" t="s">
        <v>153</v>
      </c>
      <c r="B154" s="54" t="s">
        <v>146</v>
      </c>
      <c r="C154" s="1"/>
      <c r="D154" s="1"/>
      <c r="E154" s="125">
        <f aca="true" t="shared" si="26" ref="E154:F160">+G154+I154</f>
        <v>0</v>
      </c>
      <c r="F154" s="123">
        <f t="shared" si="26"/>
        <v>0</v>
      </c>
      <c r="G154" s="120"/>
      <c r="H154" s="124"/>
      <c r="I154" s="126"/>
      <c r="J154" s="124"/>
      <c r="K154" s="121"/>
    </row>
    <row r="155" spans="1:11" ht="15.75" thickBot="1">
      <c r="A155" s="54" t="s">
        <v>153</v>
      </c>
      <c r="B155" s="54" t="s">
        <v>147</v>
      </c>
      <c r="C155" s="1"/>
      <c r="D155" s="1"/>
      <c r="E155" s="125">
        <f t="shared" si="26"/>
        <v>0</v>
      </c>
      <c r="F155" s="123">
        <f t="shared" si="26"/>
        <v>0</v>
      </c>
      <c r="G155" s="120"/>
      <c r="H155" s="124"/>
      <c r="I155" s="126"/>
      <c r="J155" s="124"/>
      <c r="K155" s="121"/>
    </row>
    <row r="156" spans="1:11" ht="15.75" thickBot="1">
      <c r="A156" s="54" t="s">
        <v>153</v>
      </c>
      <c r="B156" s="54" t="s">
        <v>148</v>
      </c>
      <c r="C156" s="1"/>
      <c r="D156" s="1"/>
      <c r="E156" s="125">
        <f t="shared" si="26"/>
        <v>0</v>
      </c>
      <c r="F156" s="123">
        <f t="shared" si="26"/>
        <v>0</v>
      </c>
      <c r="G156" s="120"/>
      <c r="H156" s="124"/>
      <c r="I156" s="126"/>
      <c r="J156" s="124"/>
      <c r="K156" s="121"/>
    </row>
    <row r="157" spans="1:11" ht="15.75" thickBot="1">
      <c r="A157" s="54" t="s">
        <v>153</v>
      </c>
      <c r="B157" s="54" t="s">
        <v>149</v>
      </c>
      <c r="C157" s="1"/>
      <c r="D157" s="1"/>
      <c r="E157" s="125">
        <f t="shared" si="26"/>
        <v>0</v>
      </c>
      <c r="F157" s="123">
        <f t="shared" si="26"/>
        <v>0</v>
      </c>
      <c r="G157" s="120"/>
      <c r="H157" s="124"/>
      <c r="I157" s="126"/>
      <c r="J157" s="124"/>
      <c r="K157" s="121"/>
    </row>
    <row r="158" spans="1:11" ht="15.75" thickBot="1">
      <c r="A158" s="54" t="s">
        <v>153</v>
      </c>
      <c r="B158" s="54" t="s">
        <v>150</v>
      </c>
      <c r="C158" s="1"/>
      <c r="D158" s="1"/>
      <c r="E158" s="125">
        <f t="shared" si="26"/>
        <v>0</v>
      </c>
      <c r="F158" s="123">
        <f t="shared" si="26"/>
        <v>0</v>
      </c>
      <c r="G158" s="120"/>
      <c r="H158" s="124"/>
      <c r="I158" s="126"/>
      <c r="J158" s="124"/>
      <c r="K158" s="121"/>
    </row>
    <row r="159" spans="1:11" ht="15.75" thickBot="1">
      <c r="A159" s="54" t="s">
        <v>153</v>
      </c>
      <c r="B159" s="54" t="s">
        <v>151</v>
      </c>
      <c r="C159" s="1"/>
      <c r="D159" s="1"/>
      <c r="E159" s="125">
        <f t="shared" si="26"/>
        <v>0</v>
      </c>
      <c r="F159" s="123">
        <f t="shared" si="26"/>
        <v>0</v>
      </c>
      <c r="G159" s="120"/>
      <c r="H159" s="124"/>
      <c r="I159" s="126"/>
      <c r="J159" s="124"/>
      <c r="K159" s="121"/>
    </row>
    <row r="160" spans="1:11" ht="15.75" thickBot="1">
      <c r="A160" s="54" t="s">
        <v>153</v>
      </c>
      <c r="B160" s="54" t="s">
        <v>152</v>
      </c>
      <c r="C160" s="1"/>
      <c r="D160" s="1"/>
      <c r="E160" s="125">
        <f t="shared" si="26"/>
        <v>0</v>
      </c>
      <c r="F160" s="123">
        <f t="shared" si="26"/>
        <v>0</v>
      </c>
      <c r="G160" s="120"/>
      <c r="H160" s="124"/>
      <c r="I160" s="126"/>
      <c r="J160" s="124"/>
      <c r="K160" s="121"/>
    </row>
    <row r="161" spans="1:11" ht="15.75" thickBot="1">
      <c r="A161" s="173" t="s">
        <v>164</v>
      </c>
      <c r="B161" s="174"/>
      <c r="C161" s="112">
        <f>+D161/'Metas Muni'!N19</f>
        <v>0</v>
      </c>
      <c r="D161" s="113">
        <f>+F161/K161</f>
        <v>0</v>
      </c>
      <c r="E161" s="122">
        <f aca="true" t="shared" si="27" ref="E161:J161">SUM(E154:E160)</f>
        <v>0</v>
      </c>
      <c r="F161" s="122">
        <f t="shared" si="27"/>
        <v>0</v>
      </c>
      <c r="G161" s="122">
        <f t="shared" si="27"/>
        <v>0</v>
      </c>
      <c r="H161" s="122">
        <f t="shared" si="27"/>
        <v>0</v>
      </c>
      <c r="I161" s="122">
        <f t="shared" si="27"/>
        <v>0</v>
      </c>
      <c r="J161" s="122">
        <f t="shared" si="27"/>
        <v>0</v>
      </c>
      <c r="K161" s="122">
        <v>980</v>
      </c>
    </row>
    <row r="162" spans="1:11" ht="15">
      <c r="A162"/>
      <c r="B162" s="3" t="s">
        <v>168</v>
      </c>
      <c r="C162" s="3"/>
      <c r="D162" s="115"/>
      <c r="E162" s="121">
        <f aca="true" t="shared" si="28" ref="E162:J162">+E43+E48+E59+E74+E85+E91+E102+E121+E134+E148+E153+E161+E38+E26</f>
        <v>0</v>
      </c>
      <c r="F162" s="121">
        <f t="shared" si="28"/>
        <v>0</v>
      </c>
      <c r="G162" s="121">
        <f t="shared" si="28"/>
        <v>0</v>
      </c>
      <c r="H162" s="121">
        <f t="shared" si="28"/>
        <v>0</v>
      </c>
      <c r="I162" s="121">
        <f t="shared" si="28"/>
        <v>0</v>
      </c>
      <c r="J162" s="121">
        <f t="shared" si="28"/>
        <v>0</v>
      </c>
      <c r="K162" s="121">
        <f>+K161+K153+K148+K134+K121+K102+K91+K85+K74+K59+K48+K43+K38+K26</f>
        <v>112625</v>
      </c>
    </row>
    <row r="164" ht="15">
      <c r="I164" s="95"/>
    </row>
    <row r="165" ht="15">
      <c r="C165" s="96"/>
    </row>
  </sheetData>
  <sheetProtection/>
  <mergeCells count="25">
    <mergeCell ref="A1:A10"/>
    <mergeCell ref="B1:B10"/>
    <mergeCell ref="A153:B153"/>
    <mergeCell ref="A121:B121"/>
    <mergeCell ref="A43:B43"/>
    <mergeCell ref="A48:B48"/>
    <mergeCell ref="A148:B148"/>
    <mergeCell ref="A26:B26"/>
    <mergeCell ref="A38:B38"/>
    <mergeCell ref="C1:C11"/>
    <mergeCell ref="E10:F10"/>
    <mergeCell ref="E2:J9"/>
    <mergeCell ref="A161:B161"/>
    <mergeCell ref="A59:B59"/>
    <mergeCell ref="A74:B74"/>
    <mergeCell ref="A85:B85"/>
    <mergeCell ref="A91:B91"/>
    <mergeCell ref="A102:B102"/>
    <mergeCell ref="A134:B134"/>
    <mergeCell ref="K2:K9"/>
    <mergeCell ref="G10:H10"/>
    <mergeCell ref="I10:J10"/>
    <mergeCell ref="K10:K11"/>
    <mergeCell ref="E1:K1"/>
    <mergeCell ref="D1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macarena alfaro</cp:lastModifiedBy>
  <dcterms:created xsi:type="dcterms:W3CDTF">2014-07-18T16:45:26Z</dcterms:created>
  <dcterms:modified xsi:type="dcterms:W3CDTF">2018-04-27T14:21:42Z</dcterms:modified>
  <cp:category/>
  <cp:version/>
  <cp:contentType/>
  <cp:contentStatus/>
</cp:coreProperties>
</file>